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g-ad\cdg48\assur_statut\Desktop\"/>
    </mc:Choice>
  </mc:AlternateContent>
  <xr:revisionPtr revIDLastSave="0" documentId="13_ncr:1_{1F08C1C9-3155-41A5-9FE0-9532799D80C8}" xr6:coauthVersionLast="36" xr6:coauthVersionMax="36" xr10:uidLastSave="{00000000-0000-0000-0000-000000000000}"/>
  <workbookProtection workbookPassword="A761" lockStructure="1"/>
  <bookViews>
    <workbookView xWindow="-30" yWindow="-30" windowWidth="14040" windowHeight="12855" xr2:uid="{00000000-000D-0000-FFFF-FFFF00000000}"/>
  </bookViews>
  <sheets>
    <sheet name="Etat absentéisme" sheetId="18" r:id="rId1"/>
    <sheet name="Calcul auto" sheetId="20" state="hidden" r:id="rId2"/>
    <sheet name="Liste de choix" sheetId="21" state="hidden" r:id="rId3"/>
  </sheets>
  <definedNames>
    <definedName name="Ancienneté">IF(EDATE(Date_survenance,-4)&lt;Date_entrée_coll-1,"&lt; 4 mois",IF(AND(EDATE(Date_survenance,-4)&gt;Date_entrée_coll-1,EDATE(Date_survenance,-24)&lt;Date_entrée_coll),"&gt;= 4 mois et &lt; 2 ans",IF(AND(EDATE(Date_survenance,-24)&gt;Date_entrée_coll-1,EDATE(Date_survenance,-36)&lt;Date_entrée_coll),"&gt;= 2 et &lt; 3 ans","3 ans ou plus")))</definedName>
    <definedName name="AT_Date_début">IFERROR(VLOOKUP(CONCATENATE("début",ROW()-ROW(Tableau_résumé[[#All],[N°]])),Tableau_calcul[[agrégat.num.période]:[agrégat.fin]],2,FALSE),"")</definedName>
    <definedName name="AT_Date_fin">IF('Etat absentéisme'!XFD1="","",IFERROR(VLOOKUP(CONCATENATE("début",ROW()-ROW(Tableau_résumé[[#All],[N°]])),Tableau_calcul[[agrégat.num.période]:[agrégat.fin]],3,FALSE),MAX(Tableau_calcul[agrégat.fin])))</definedName>
    <definedName name="Calcul_traitement">IFERROR(VLOOKUP(CONCATENATE("début",ROW()-ROW(Tableau_résumé[[#All],[N°]])),Tableau_calcul[[agrégat.num.période]:[Traitement]],6,FALSE),"")</definedName>
    <definedName name="Date_entrée_coll">'Etat absentéisme'!$B$10</definedName>
    <definedName name="Date_survenance">'Etat absentéisme'!$B$6</definedName>
    <definedName name="Liste_statut">Tableau_statut[Statut]</definedName>
    <definedName name="num_ligne_1">ROW()-ROW(Tableau_absentéisme[[#Headers],[#Data],[Début]])</definedName>
    <definedName name="Statut_agent">'Etat absentéisme'!$B$8</definedName>
    <definedName name="Type_traitement">Tableau_type_traitement[Type traitement]</definedName>
    <definedName name="_xlnm.Print_Area" localSheetId="0">'Etat absentéisme'!$B$5:$L$44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8" l="1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I2" i="20"/>
  <c r="B9" i="18" l="1"/>
  <c r="I3" i="20" l="1"/>
  <c r="A2" i="20"/>
  <c r="B2" i="20" s="1"/>
  <c r="I4" i="20" l="1"/>
  <c r="A3" i="20"/>
  <c r="B3" i="20" s="1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E14" i="18"/>
  <c r="I5" i="20" l="1"/>
  <c r="H6" i="18"/>
  <c r="F34" i="18"/>
  <c r="I6" i="20"/>
  <c r="A4" i="20"/>
  <c r="B4" i="20" s="1"/>
  <c r="I7" i="20" l="1"/>
  <c r="A5" i="20"/>
  <c r="B5" i="20" s="1"/>
  <c r="I8" i="20" l="1"/>
  <c r="A6" i="20"/>
  <c r="B6" i="20" s="1"/>
  <c r="I9" i="20" l="1"/>
  <c r="A7" i="20"/>
  <c r="B7" i="20" s="1"/>
  <c r="I10" i="20" l="1"/>
  <c r="A8" i="20"/>
  <c r="B8" i="20" s="1"/>
  <c r="I11" i="20" l="1"/>
  <c r="A9" i="20"/>
  <c r="B9" i="20" s="1"/>
  <c r="I12" i="20" l="1"/>
  <c r="A10" i="20"/>
  <c r="B10" i="20" s="1"/>
  <c r="I13" i="20" l="1"/>
  <c r="I14" i="20" s="1"/>
  <c r="A11" i="20"/>
  <c r="B11" i="20" s="1"/>
  <c r="I15" i="20" l="1"/>
  <c r="I16" i="20" s="1"/>
  <c r="A12" i="20"/>
  <c r="B12" i="20" s="1"/>
  <c r="A13" i="20" l="1"/>
  <c r="B13" i="20" s="1"/>
  <c r="I17" i="20"/>
  <c r="A14" i="20"/>
  <c r="B14" i="20" s="1"/>
  <c r="I18" i="20" l="1"/>
  <c r="A15" i="20"/>
  <c r="B15" i="20" s="1"/>
  <c r="I19" i="20" l="1"/>
  <c r="A16" i="20"/>
  <c r="B16" i="20" s="1"/>
  <c r="I20" i="20" l="1"/>
  <c r="A17" i="20"/>
  <c r="B17" i="20" s="1"/>
  <c r="I21" i="20" l="1"/>
  <c r="A18" i="20"/>
  <c r="B18" i="20" s="1"/>
  <c r="I22" i="20" l="1"/>
  <c r="A19" i="20"/>
  <c r="B19" i="20" s="1"/>
  <c r="I23" i="20" l="1"/>
  <c r="A20" i="20"/>
  <c r="B20" i="20" s="1"/>
  <c r="I24" i="20" l="1"/>
  <c r="A21" i="20"/>
  <c r="B21" i="20" s="1"/>
  <c r="I25" i="20" l="1"/>
  <c r="A22" i="20"/>
  <c r="B22" i="20" s="1"/>
  <c r="I26" i="20" l="1"/>
  <c r="A23" i="20"/>
  <c r="B23" i="20" s="1"/>
  <c r="I27" i="20" l="1"/>
  <c r="A24" i="20"/>
  <c r="B24" i="20" s="1"/>
  <c r="I28" i="20" l="1"/>
  <c r="A25" i="20"/>
  <c r="B25" i="20" s="1"/>
  <c r="I29" i="20" l="1"/>
  <c r="A26" i="20"/>
  <c r="B26" i="20" s="1"/>
  <c r="I30" i="20" l="1"/>
  <c r="A27" i="20"/>
  <c r="B27" i="20" s="1"/>
  <c r="I31" i="20" l="1"/>
  <c r="A28" i="20"/>
  <c r="B28" i="20" s="1"/>
  <c r="I32" i="20" l="1"/>
  <c r="A29" i="20"/>
  <c r="B29" i="20" s="1"/>
  <c r="I33" i="20" l="1"/>
  <c r="A30" i="20"/>
  <c r="B30" i="20" s="1"/>
  <c r="I34" i="20" l="1"/>
  <c r="A31" i="20"/>
  <c r="B31" i="20" s="1"/>
  <c r="I35" i="20" l="1"/>
  <c r="A32" i="20"/>
  <c r="B32" i="20" s="1"/>
  <c r="I36" i="20" l="1"/>
  <c r="A33" i="20"/>
  <c r="B33" i="20" s="1"/>
  <c r="I37" i="20" l="1"/>
  <c r="A34" i="20"/>
  <c r="B34" i="20" s="1"/>
  <c r="I38" i="20" l="1"/>
  <c r="A35" i="20"/>
  <c r="B35" i="20" s="1"/>
  <c r="I39" i="20" l="1"/>
  <c r="A36" i="20"/>
  <c r="B36" i="20" s="1"/>
  <c r="I40" i="20" l="1"/>
  <c r="A37" i="20"/>
  <c r="B37" i="20" s="1"/>
  <c r="I41" i="20" l="1"/>
  <c r="A38" i="20"/>
  <c r="B38" i="20" s="1"/>
  <c r="I42" i="20" l="1"/>
  <c r="A39" i="20"/>
  <c r="B39" i="20" s="1"/>
  <c r="I43" i="20" l="1"/>
  <c r="A40" i="20"/>
  <c r="B40" i="20" s="1"/>
  <c r="I44" i="20" l="1"/>
  <c r="A41" i="20"/>
  <c r="B41" i="20" s="1"/>
  <c r="I45" i="20" l="1"/>
  <c r="A42" i="20"/>
  <c r="B42" i="20" s="1"/>
  <c r="I46" i="20" l="1"/>
  <c r="A43" i="20"/>
  <c r="B43" i="20" s="1"/>
  <c r="I47" i="20" l="1"/>
  <c r="A44" i="20"/>
  <c r="B44" i="20" s="1"/>
  <c r="I48" i="20" l="1"/>
  <c r="A45" i="20"/>
  <c r="B45" i="20" s="1"/>
  <c r="I49" i="20" l="1"/>
  <c r="A46" i="20"/>
  <c r="B46" i="20" s="1"/>
  <c r="I50" i="20" l="1"/>
  <c r="A47" i="20"/>
  <c r="B47" i="20" s="1"/>
  <c r="I51" i="20" l="1"/>
  <c r="A48" i="20"/>
  <c r="B48" i="20" s="1"/>
  <c r="I52" i="20" l="1"/>
  <c r="A49" i="20"/>
  <c r="B49" i="20" s="1"/>
  <c r="I53" i="20" l="1"/>
  <c r="A50" i="20"/>
  <c r="B50" i="20" s="1"/>
  <c r="I54" i="20" l="1"/>
  <c r="A51" i="20"/>
  <c r="B51" i="20" s="1"/>
  <c r="I55" i="20" l="1"/>
  <c r="A52" i="20"/>
  <c r="B52" i="20" s="1"/>
  <c r="I56" i="20" l="1"/>
  <c r="A53" i="20"/>
  <c r="B53" i="20" s="1"/>
  <c r="I57" i="20" l="1"/>
  <c r="A54" i="20"/>
  <c r="B54" i="20" s="1"/>
  <c r="I58" i="20" l="1"/>
  <c r="A55" i="20"/>
  <c r="B55" i="20" s="1"/>
  <c r="I59" i="20" l="1"/>
  <c r="A56" i="20"/>
  <c r="B56" i="20" s="1"/>
  <c r="I60" i="20" l="1"/>
  <c r="A57" i="20"/>
  <c r="B57" i="20" s="1"/>
  <c r="I61" i="20" l="1"/>
  <c r="A58" i="20"/>
  <c r="B58" i="20" s="1"/>
  <c r="I62" i="20" l="1"/>
  <c r="A59" i="20"/>
  <c r="B59" i="20" s="1"/>
  <c r="I63" i="20" l="1"/>
  <c r="A60" i="20"/>
  <c r="B60" i="20" s="1"/>
  <c r="I64" i="20" l="1"/>
  <c r="A61" i="20"/>
  <c r="B61" i="20" s="1"/>
  <c r="I65" i="20" l="1"/>
  <c r="A62" i="20"/>
  <c r="B62" i="20" s="1"/>
  <c r="I66" i="20" l="1"/>
  <c r="A63" i="20"/>
  <c r="B63" i="20" s="1"/>
  <c r="I67" i="20" l="1"/>
  <c r="A64" i="20"/>
  <c r="B64" i="20" s="1"/>
  <c r="I68" i="20" l="1"/>
  <c r="A65" i="20"/>
  <c r="B65" i="20" s="1"/>
  <c r="I69" i="20" l="1"/>
  <c r="A66" i="20"/>
  <c r="B66" i="20" s="1"/>
  <c r="I70" i="20" l="1"/>
  <c r="A67" i="20"/>
  <c r="B67" i="20" s="1"/>
  <c r="I71" i="20" l="1"/>
  <c r="A68" i="20"/>
  <c r="B68" i="20" s="1"/>
  <c r="I72" i="20" l="1"/>
  <c r="A69" i="20"/>
  <c r="B69" i="20" s="1"/>
  <c r="I73" i="20" l="1"/>
  <c r="A70" i="20"/>
  <c r="B70" i="20" s="1"/>
  <c r="I74" i="20" l="1"/>
  <c r="A71" i="20"/>
  <c r="B71" i="20" s="1"/>
  <c r="I75" i="20" l="1"/>
  <c r="A72" i="20"/>
  <c r="B72" i="20" s="1"/>
  <c r="I76" i="20" l="1"/>
  <c r="A73" i="20"/>
  <c r="B73" i="20" s="1"/>
  <c r="I77" i="20" l="1"/>
  <c r="A74" i="20"/>
  <c r="B74" i="20" s="1"/>
  <c r="I78" i="20" l="1"/>
  <c r="A75" i="20"/>
  <c r="B75" i="20" s="1"/>
  <c r="I79" i="20" l="1"/>
  <c r="A76" i="20"/>
  <c r="B76" i="20" s="1"/>
  <c r="I80" i="20" l="1"/>
  <c r="A77" i="20"/>
  <c r="B77" i="20" s="1"/>
  <c r="I81" i="20" l="1"/>
  <c r="A78" i="20"/>
  <c r="B78" i="20" s="1"/>
  <c r="I82" i="20" l="1"/>
  <c r="A79" i="20"/>
  <c r="B79" i="20" s="1"/>
  <c r="I83" i="20" l="1"/>
  <c r="A80" i="20"/>
  <c r="B80" i="20" s="1"/>
  <c r="I84" i="20" l="1"/>
  <c r="A81" i="20"/>
  <c r="B81" i="20" s="1"/>
  <c r="I85" i="20" l="1"/>
  <c r="A82" i="20"/>
  <c r="B82" i="20" s="1"/>
  <c r="I86" i="20" l="1"/>
  <c r="A83" i="20"/>
  <c r="B83" i="20" s="1"/>
  <c r="I87" i="20" l="1"/>
  <c r="A84" i="20"/>
  <c r="B84" i="20" s="1"/>
  <c r="I88" i="20" l="1"/>
  <c r="A85" i="20"/>
  <c r="B85" i="20" s="1"/>
  <c r="I89" i="20" l="1"/>
  <c r="A86" i="20"/>
  <c r="B86" i="20" s="1"/>
  <c r="I90" i="20" l="1"/>
  <c r="A87" i="20"/>
  <c r="B87" i="20" s="1"/>
  <c r="I91" i="20" l="1"/>
  <c r="A88" i="20"/>
  <c r="B88" i="20" s="1"/>
  <c r="I92" i="20" l="1"/>
  <c r="A89" i="20"/>
  <c r="B89" i="20" s="1"/>
  <c r="I93" i="20" l="1"/>
  <c r="A90" i="20"/>
  <c r="B90" i="20" s="1"/>
  <c r="I94" i="20" l="1"/>
  <c r="A91" i="20"/>
  <c r="B91" i="20" s="1"/>
  <c r="I95" i="20" l="1"/>
  <c r="A92" i="20"/>
  <c r="B92" i="20" s="1"/>
  <c r="I96" i="20" l="1"/>
  <c r="A93" i="20"/>
  <c r="B93" i="20" s="1"/>
  <c r="I97" i="20" l="1"/>
  <c r="A94" i="20"/>
  <c r="B94" i="20" s="1"/>
  <c r="I98" i="20" l="1"/>
  <c r="A95" i="20"/>
  <c r="B95" i="20" s="1"/>
  <c r="I99" i="20" l="1"/>
  <c r="A96" i="20"/>
  <c r="B96" i="20" s="1"/>
  <c r="I100" i="20" l="1"/>
  <c r="A97" i="20"/>
  <c r="B97" i="20" s="1"/>
  <c r="I101" i="20" l="1"/>
  <c r="A98" i="20"/>
  <c r="B98" i="20" s="1"/>
  <c r="I102" i="20" l="1"/>
  <c r="A99" i="20"/>
  <c r="B99" i="20" s="1"/>
  <c r="I103" i="20" l="1"/>
  <c r="A100" i="20"/>
  <c r="B100" i="20" s="1"/>
  <c r="I104" i="20" l="1"/>
  <c r="A101" i="20"/>
  <c r="B101" i="20" s="1"/>
  <c r="I105" i="20" l="1"/>
  <c r="A102" i="20"/>
  <c r="B102" i="20" s="1"/>
  <c r="I106" i="20" l="1"/>
  <c r="A103" i="20"/>
  <c r="B103" i="20" s="1"/>
  <c r="I107" i="20" l="1"/>
  <c r="A104" i="20"/>
  <c r="B104" i="20" s="1"/>
  <c r="I108" i="20" l="1"/>
  <c r="A105" i="20"/>
  <c r="B105" i="20" s="1"/>
  <c r="I109" i="20" l="1"/>
  <c r="A106" i="20"/>
  <c r="B106" i="20" s="1"/>
  <c r="I110" i="20" l="1"/>
  <c r="A107" i="20"/>
  <c r="B107" i="20" s="1"/>
  <c r="I111" i="20" l="1"/>
  <c r="A108" i="20"/>
  <c r="B108" i="20" s="1"/>
  <c r="I112" i="20" l="1"/>
  <c r="A109" i="20"/>
  <c r="B109" i="20" s="1"/>
  <c r="I113" i="20" l="1"/>
  <c r="A110" i="20"/>
  <c r="B110" i="20" s="1"/>
  <c r="I114" i="20" l="1"/>
  <c r="A111" i="20"/>
  <c r="B111" i="20" s="1"/>
  <c r="I115" i="20" l="1"/>
  <c r="A112" i="20"/>
  <c r="B112" i="20" s="1"/>
  <c r="I116" i="20" l="1"/>
  <c r="A113" i="20"/>
  <c r="B113" i="20" s="1"/>
  <c r="I117" i="20" l="1"/>
  <c r="A114" i="20"/>
  <c r="B114" i="20" s="1"/>
  <c r="I118" i="20" l="1"/>
  <c r="A115" i="20"/>
  <c r="B115" i="20" s="1"/>
  <c r="I119" i="20" l="1"/>
  <c r="A116" i="20"/>
  <c r="B116" i="20" s="1"/>
  <c r="I120" i="20" l="1"/>
  <c r="A117" i="20"/>
  <c r="B117" i="20" s="1"/>
  <c r="I121" i="20" l="1"/>
  <c r="A118" i="20"/>
  <c r="B118" i="20" s="1"/>
  <c r="I122" i="20" l="1"/>
  <c r="A119" i="20"/>
  <c r="B119" i="20" s="1"/>
  <c r="I123" i="20" l="1"/>
  <c r="A120" i="20"/>
  <c r="B120" i="20" s="1"/>
  <c r="I124" i="20" l="1"/>
  <c r="A121" i="20"/>
  <c r="B121" i="20" s="1"/>
  <c r="I125" i="20" l="1"/>
  <c r="A122" i="20"/>
  <c r="B122" i="20" s="1"/>
  <c r="I126" i="20" l="1"/>
  <c r="A123" i="20"/>
  <c r="B123" i="20" s="1"/>
  <c r="I127" i="20" l="1"/>
  <c r="A124" i="20"/>
  <c r="B124" i="20" s="1"/>
  <c r="I128" i="20" l="1"/>
  <c r="A125" i="20"/>
  <c r="B125" i="20" s="1"/>
  <c r="I129" i="20" l="1"/>
  <c r="A126" i="20"/>
  <c r="B126" i="20" s="1"/>
  <c r="I130" i="20" l="1"/>
  <c r="A127" i="20"/>
  <c r="B127" i="20" s="1"/>
  <c r="I131" i="20" l="1"/>
  <c r="A128" i="20"/>
  <c r="B128" i="20" s="1"/>
  <c r="I132" i="20" l="1"/>
  <c r="A129" i="20"/>
  <c r="B129" i="20" s="1"/>
  <c r="I133" i="20" l="1"/>
  <c r="A130" i="20"/>
  <c r="B130" i="20" s="1"/>
  <c r="I134" i="20" l="1"/>
  <c r="A131" i="20"/>
  <c r="B131" i="20" s="1"/>
  <c r="I135" i="20" l="1"/>
  <c r="A132" i="20"/>
  <c r="B132" i="20" s="1"/>
  <c r="I136" i="20" l="1"/>
  <c r="A133" i="20"/>
  <c r="B133" i="20" s="1"/>
  <c r="I137" i="20" l="1"/>
  <c r="A134" i="20"/>
  <c r="B134" i="20" s="1"/>
  <c r="I138" i="20" l="1"/>
  <c r="A135" i="20"/>
  <c r="B135" i="20" s="1"/>
  <c r="I139" i="20" l="1"/>
  <c r="A136" i="20"/>
  <c r="B136" i="20" s="1"/>
  <c r="I140" i="20" l="1"/>
  <c r="A137" i="20"/>
  <c r="B137" i="20" s="1"/>
  <c r="I141" i="20" l="1"/>
  <c r="A138" i="20"/>
  <c r="B138" i="20" s="1"/>
  <c r="I142" i="20" l="1"/>
  <c r="A139" i="20"/>
  <c r="B139" i="20" s="1"/>
  <c r="I143" i="20" l="1"/>
  <c r="A140" i="20"/>
  <c r="B140" i="20" s="1"/>
  <c r="I144" i="20" l="1"/>
  <c r="A141" i="20"/>
  <c r="B141" i="20" s="1"/>
  <c r="I145" i="20" l="1"/>
  <c r="A142" i="20"/>
  <c r="B142" i="20" s="1"/>
  <c r="I146" i="20" l="1"/>
  <c r="A143" i="20"/>
  <c r="B143" i="20" s="1"/>
  <c r="I147" i="20" l="1"/>
  <c r="A144" i="20"/>
  <c r="B144" i="20" s="1"/>
  <c r="I148" i="20" l="1"/>
  <c r="A145" i="20"/>
  <c r="B145" i="20" s="1"/>
  <c r="I149" i="20" l="1"/>
  <c r="A146" i="20"/>
  <c r="B146" i="20" s="1"/>
  <c r="I150" i="20" l="1"/>
  <c r="A147" i="20"/>
  <c r="B147" i="20" s="1"/>
  <c r="I151" i="20" l="1"/>
  <c r="A148" i="20"/>
  <c r="B148" i="20" s="1"/>
  <c r="I152" i="20" l="1"/>
  <c r="A149" i="20"/>
  <c r="B149" i="20" s="1"/>
  <c r="I153" i="20" l="1"/>
  <c r="A150" i="20"/>
  <c r="B150" i="20" s="1"/>
  <c r="I154" i="20" l="1"/>
  <c r="A151" i="20"/>
  <c r="B151" i="20" s="1"/>
  <c r="I155" i="20" l="1"/>
  <c r="A152" i="20"/>
  <c r="B152" i="20" s="1"/>
  <c r="I156" i="20" l="1"/>
  <c r="A153" i="20"/>
  <c r="B153" i="20" s="1"/>
  <c r="I157" i="20" l="1"/>
  <c r="A154" i="20"/>
  <c r="B154" i="20" s="1"/>
  <c r="I158" i="20" l="1"/>
  <c r="A155" i="20"/>
  <c r="B155" i="20" s="1"/>
  <c r="I159" i="20" l="1"/>
  <c r="A156" i="20"/>
  <c r="B156" i="20" s="1"/>
  <c r="I160" i="20" l="1"/>
  <c r="A157" i="20"/>
  <c r="B157" i="20" s="1"/>
  <c r="I161" i="20" l="1"/>
  <c r="A158" i="20"/>
  <c r="B158" i="20" s="1"/>
  <c r="I162" i="20" l="1"/>
  <c r="A159" i="20"/>
  <c r="B159" i="20" s="1"/>
  <c r="I163" i="20" l="1"/>
  <c r="A160" i="20"/>
  <c r="B160" i="20" s="1"/>
  <c r="I164" i="20" l="1"/>
  <c r="A161" i="20"/>
  <c r="B161" i="20" s="1"/>
  <c r="I165" i="20" l="1"/>
  <c r="A162" i="20"/>
  <c r="B162" i="20" s="1"/>
  <c r="I166" i="20" l="1"/>
  <c r="A163" i="20"/>
  <c r="B163" i="20" s="1"/>
  <c r="I167" i="20" l="1"/>
  <c r="A164" i="20"/>
  <c r="B164" i="20" s="1"/>
  <c r="I168" i="20" l="1"/>
  <c r="A165" i="20"/>
  <c r="B165" i="20" s="1"/>
  <c r="I169" i="20" l="1"/>
  <c r="A166" i="20"/>
  <c r="B166" i="20" s="1"/>
  <c r="I170" i="20" l="1"/>
  <c r="A167" i="20"/>
  <c r="B167" i="20" s="1"/>
  <c r="I171" i="20" l="1"/>
  <c r="A168" i="20"/>
  <c r="B168" i="20" s="1"/>
  <c r="I172" i="20" l="1"/>
  <c r="A169" i="20"/>
  <c r="B169" i="20" s="1"/>
  <c r="I173" i="20" l="1"/>
  <c r="A170" i="20"/>
  <c r="B170" i="20" s="1"/>
  <c r="I174" i="20" l="1"/>
  <c r="A171" i="20"/>
  <c r="B171" i="20" s="1"/>
  <c r="I175" i="20" l="1"/>
  <c r="A172" i="20"/>
  <c r="B172" i="20" s="1"/>
  <c r="I176" i="20" l="1"/>
  <c r="A173" i="20"/>
  <c r="B173" i="20" s="1"/>
  <c r="I177" i="20" l="1"/>
  <c r="A174" i="20"/>
  <c r="B174" i="20" s="1"/>
  <c r="I178" i="20" l="1"/>
  <c r="A175" i="20"/>
  <c r="B175" i="20" s="1"/>
  <c r="I179" i="20" l="1"/>
  <c r="A176" i="20"/>
  <c r="B176" i="20" s="1"/>
  <c r="I180" i="20" l="1"/>
  <c r="A177" i="20"/>
  <c r="B177" i="20" s="1"/>
  <c r="I181" i="20" l="1"/>
  <c r="A178" i="20"/>
  <c r="B178" i="20" s="1"/>
  <c r="I182" i="20" l="1"/>
  <c r="A179" i="20"/>
  <c r="B179" i="20" s="1"/>
  <c r="I183" i="20" l="1"/>
  <c r="A180" i="20"/>
  <c r="B180" i="20" s="1"/>
  <c r="I184" i="20" l="1"/>
  <c r="A181" i="20"/>
  <c r="B181" i="20" s="1"/>
  <c r="I185" i="20" l="1"/>
  <c r="A182" i="20"/>
  <c r="B182" i="20" s="1"/>
  <c r="I186" i="20" l="1"/>
  <c r="A183" i="20"/>
  <c r="B183" i="20" s="1"/>
  <c r="I187" i="20" l="1"/>
  <c r="A184" i="20"/>
  <c r="B184" i="20" s="1"/>
  <c r="I188" i="20" l="1"/>
  <c r="A185" i="20"/>
  <c r="B185" i="20" s="1"/>
  <c r="I189" i="20" l="1"/>
  <c r="A186" i="20"/>
  <c r="B186" i="20" s="1"/>
  <c r="I190" i="20" l="1"/>
  <c r="A187" i="20"/>
  <c r="B187" i="20" s="1"/>
  <c r="I191" i="20" l="1"/>
  <c r="A188" i="20"/>
  <c r="B188" i="20" s="1"/>
  <c r="I192" i="20" l="1"/>
  <c r="A189" i="20"/>
  <c r="B189" i="20" s="1"/>
  <c r="I193" i="20" l="1"/>
  <c r="A190" i="20"/>
  <c r="B190" i="20" s="1"/>
  <c r="I194" i="20" l="1"/>
  <c r="A191" i="20"/>
  <c r="B191" i="20" s="1"/>
  <c r="I195" i="20" l="1"/>
  <c r="A192" i="20"/>
  <c r="B192" i="20" s="1"/>
  <c r="I196" i="20" l="1"/>
  <c r="A193" i="20"/>
  <c r="B193" i="20" s="1"/>
  <c r="I197" i="20" l="1"/>
  <c r="A194" i="20"/>
  <c r="B194" i="20" s="1"/>
  <c r="I198" i="20" l="1"/>
  <c r="A195" i="20"/>
  <c r="B195" i="20" s="1"/>
  <c r="I199" i="20" l="1"/>
  <c r="A196" i="20"/>
  <c r="B196" i="20" s="1"/>
  <c r="I200" i="20" l="1"/>
  <c r="A197" i="20"/>
  <c r="B197" i="20" s="1"/>
  <c r="I201" i="20" l="1"/>
  <c r="A198" i="20"/>
  <c r="B198" i="20" s="1"/>
  <c r="I202" i="20" l="1"/>
  <c r="A199" i="20"/>
  <c r="B199" i="20" s="1"/>
  <c r="I203" i="20" l="1"/>
  <c r="A200" i="20"/>
  <c r="B200" i="20" s="1"/>
  <c r="I204" i="20" l="1"/>
  <c r="A201" i="20"/>
  <c r="B201" i="20" s="1"/>
  <c r="I205" i="20" l="1"/>
  <c r="A202" i="20"/>
  <c r="B202" i="20" s="1"/>
  <c r="I206" i="20" l="1"/>
  <c r="A203" i="20"/>
  <c r="B203" i="20" s="1"/>
  <c r="I207" i="20" l="1"/>
  <c r="A204" i="20"/>
  <c r="B204" i="20" s="1"/>
  <c r="I208" i="20" l="1"/>
  <c r="A205" i="20"/>
  <c r="B205" i="20" s="1"/>
  <c r="I209" i="20" l="1"/>
  <c r="A206" i="20"/>
  <c r="B206" i="20" s="1"/>
  <c r="I210" i="20" l="1"/>
  <c r="A207" i="20"/>
  <c r="B207" i="20" s="1"/>
  <c r="I211" i="20" l="1"/>
  <c r="A208" i="20"/>
  <c r="B208" i="20" s="1"/>
  <c r="I212" i="20" l="1"/>
  <c r="A209" i="20"/>
  <c r="B209" i="20" s="1"/>
  <c r="I213" i="20" l="1"/>
  <c r="A210" i="20"/>
  <c r="B210" i="20" s="1"/>
  <c r="I214" i="20" l="1"/>
  <c r="A211" i="20"/>
  <c r="B211" i="20" s="1"/>
  <c r="I215" i="20" l="1"/>
  <c r="A212" i="20"/>
  <c r="B212" i="20" s="1"/>
  <c r="I216" i="20" l="1"/>
  <c r="A213" i="20"/>
  <c r="B213" i="20" s="1"/>
  <c r="I217" i="20" l="1"/>
  <c r="A214" i="20"/>
  <c r="B214" i="20" s="1"/>
  <c r="I218" i="20" l="1"/>
  <c r="A215" i="20"/>
  <c r="B215" i="20" s="1"/>
  <c r="I219" i="20" l="1"/>
  <c r="A216" i="20"/>
  <c r="B216" i="20" s="1"/>
  <c r="I220" i="20" l="1"/>
  <c r="A217" i="20"/>
  <c r="B217" i="20" s="1"/>
  <c r="I221" i="20" l="1"/>
  <c r="A218" i="20"/>
  <c r="B218" i="20" s="1"/>
  <c r="I222" i="20" l="1"/>
  <c r="A219" i="20"/>
  <c r="B219" i="20" s="1"/>
  <c r="I223" i="20" l="1"/>
  <c r="A220" i="20"/>
  <c r="B220" i="20" s="1"/>
  <c r="I224" i="20" l="1"/>
  <c r="A221" i="20"/>
  <c r="B221" i="20" s="1"/>
  <c r="I225" i="20" l="1"/>
  <c r="A222" i="20"/>
  <c r="B222" i="20" s="1"/>
  <c r="I226" i="20" l="1"/>
  <c r="A223" i="20"/>
  <c r="B223" i="20" s="1"/>
  <c r="I227" i="20" l="1"/>
  <c r="A224" i="20"/>
  <c r="B224" i="20" s="1"/>
  <c r="I228" i="20" l="1"/>
  <c r="A225" i="20"/>
  <c r="B225" i="20" s="1"/>
  <c r="I229" i="20" l="1"/>
  <c r="A226" i="20"/>
  <c r="B226" i="20" s="1"/>
  <c r="I230" i="20" l="1"/>
  <c r="A227" i="20"/>
  <c r="B227" i="20" s="1"/>
  <c r="I231" i="20" l="1"/>
  <c r="A228" i="20"/>
  <c r="B228" i="20" s="1"/>
  <c r="I232" i="20" l="1"/>
  <c r="A229" i="20"/>
  <c r="B229" i="20" s="1"/>
  <c r="I233" i="20" l="1"/>
  <c r="A230" i="20"/>
  <c r="B230" i="20" s="1"/>
  <c r="I234" i="20" l="1"/>
  <c r="A231" i="20"/>
  <c r="B231" i="20" s="1"/>
  <c r="I235" i="20" l="1"/>
  <c r="A232" i="20"/>
  <c r="B232" i="20" s="1"/>
  <c r="I236" i="20" l="1"/>
  <c r="A233" i="20"/>
  <c r="B233" i="20" s="1"/>
  <c r="I237" i="20" l="1"/>
  <c r="A234" i="20"/>
  <c r="B234" i="20" s="1"/>
  <c r="I238" i="20" l="1"/>
  <c r="A235" i="20"/>
  <c r="B235" i="20" s="1"/>
  <c r="I239" i="20" l="1"/>
  <c r="A236" i="20"/>
  <c r="B236" i="20" s="1"/>
  <c r="I240" i="20" l="1"/>
  <c r="A237" i="20"/>
  <c r="B237" i="20" s="1"/>
  <c r="I241" i="20" l="1"/>
  <c r="A238" i="20"/>
  <c r="B238" i="20" s="1"/>
  <c r="I242" i="20" l="1"/>
  <c r="A239" i="20"/>
  <c r="B239" i="20" s="1"/>
  <c r="I243" i="20" l="1"/>
  <c r="A240" i="20"/>
  <c r="B240" i="20" s="1"/>
  <c r="I244" i="20" l="1"/>
  <c r="A241" i="20"/>
  <c r="B241" i="20" s="1"/>
  <c r="I245" i="20" l="1"/>
  <c r="A242" i="20"/>
  <c r="B242" i="20" s="1"/>
  <c r="I246" i="20" l="1"/>
  <c r="A243" i="20"/>
  <c r="B243" i="20" s="1"/>
  <c r="I247" i="20" l="1"/>
  <c r="A244" i="20"/>
  <c r="B244" i="20" s="1"/>
  <c r="I248" i="20" l="1"/>
  <c r="A245" i="20"/>
  <c r="B245" i="20" s="1"/>
  <c r="I249" i="20" l="1"/>
  <c r="A246" i="20"/>
  <c r="B246" i="20" s="1"/>
  <c r="I250" i="20" l="1"/>
  <c r="A247" i="20"/>
  <c r="B247" i="20" s="1"/>
  <c r="I251" i="20" l="1"/>
  <c r="A248" i="20"/>
  <c r="B248" i="20" s="1"/>
  <c r="I252" i="20" l="1"/>
  <c r="A249" i="20"/>
  <c r="B249" i="20" s="1"/>
  <c r="I253" i="20" l="1"/>
  <c r="A250" i="20"/>
  <c r="B250" i="20" s="1"/>
  <c r="I254" i="20" l="1"/>
  <c r="A251" i="20"/>
  <c r="B251" i="20" s="1"/>
  <c r="I255" i="20" l="1"/>
  <c r="A252" i="20"/>
  <c r="B252" i="20" s="1"/>
  <c r="I256" i="20" l="1"/>
  <c r="A253" i="20"/>
  <c r="B253" i="20" s="1"/>
  <c r="I257" i="20" l="1"/>
  <c r="A254" i="20"/>
  <c r="B254" i="20" s="1"/>
  <c r="I258" i="20" l="1"/>
  <c r="A255" i="20"/>
  <c r="B255" i="20" s="1"/>
  <c r="I259" i="20" l="1"/>
  <c r="A256" i="20"/>
  <c r="B256" i="20" s="1"/>
  <c r="I260" i="20" l="1"/>
  <c r="A257" i="20"/>
  <c r="B257" i="20" s="1"/>
  <c r="I261" i="20" l="1"/>
  <c r="A258" i="20"/>
  <c r="B258" i="20" s="1"/>
  <c r="I262" i="20" l="1"/>
  <c r="A259" i="20"/>
  <c r="B259" i="20" s="1"/>
  <c r="I263" i="20" l="1"/>
  <c r="A260" i="20"/>
  <c r="B260" i="20" s="1"/>
  <c r="I264" i="20" l="1"/>
  <c r="A261" i="20"/>
  <c r="B261" i="20" s="1"/>
  <c r="I265" i="20" l="1"/>
  <c r="A262" i="20"/>
  <c r="B262" i="20" s="1"/>
  <c r="I266" i="20" l="1"/>
  <c r="A263" i="20"/>
  <c r="B263" i="20" s="1"/>
  <c r="I267" i="20" l="1"/>
  <c r="A264" i="20"/>
  <c r="B264" i="20" s="1"/>
  <c r="I268" i="20" l="1"/>
  <c r="A265" i="20"/>
  <c r="B265" i="20" s="1"/>
  <c r="I269" i="20" l="1"/>
  <c r="A266" i="20"/>
  <c r="B266" i="20" s="1"/>
  <c r="I270" i="20" l="1"/>
  <c r="A267" i="20"/>
  <c r="B267" i="20" s="1"/>
  <c r="I271" i="20" l="1"/>
  <c r="A268" i="20"/>
  <c r="B268" i="20" s="1"/>
  <c r="I272" i="20" l="1"/>
  <c r="A269" i="20"/>
  <c r="B269" i="20" s="1"/>
  <c r="I273" i="20" l="1"/>
  <c r="A270" i="20"/>
  <c r="B270" i="20" s="1"/>
  <c r="I274" i="20" l="1"/>
  <c r="A271" i="20"/>
  <c r="B271" i="20" s="1"/>
  <c r="I275" i="20" l="1"/>
  <c r="A272" i="20"/>
  <c r="B272" i="20" s="1"/>
  <c r="I276" i="20" l="1"/>
  <c r="A273" i="20"/>
  <c r="B273" i="20" s="1"/>
  <c r="I277" i="20" l="1"/>
  <c r="A274" i="20"/>
  <c r="B274" i="20" s="1"/>
  <c r="I278" i="20" l="1"/>
  <c r="A275" i="20"/>
  <c r="B275" i="20" s="1"/>
  <c r="I279" i="20" l="1"/>
  <c r="A276" i="20"/>
  <c r="B276" i="20" s="1"/>
  <c r="I280" i="20" l="1"/>
  <c r="A277" i="20"/>
  <c r="B277" i="20" s="1"/>
  <c r="I281" i="20" l="1"/>
  <c r="A278" i="20"/>
  <c r="B278" i="20" s="1"/>
  <c r="I282" i="20" l="1"/>
  <c r="A279" i="20"/>
  <c r="B279" i="20" s="1"/>
  <c r="I283" i="20" l="1"/>
  <c r="A280" i="20"/>
  <c r="B280" i="20" s="1"/>
  <c r="I284" i="20" l="1"/>
  <c r="A281" i="20"/>
  <c r="B281" i="20" s="1"/>
  <c r="I285" i="20" l="1"/>
  <c r="A282" i="20"/>
  <c r="B282" i="20" s="1"/>
  <c r="I286" i="20" l="1"/>
  <c r="A283" i="20"/>
  <c r="B283" i="20" s="1"/>
  <c r="I287" i="20" l="1"/>
  <c r="A284" i="20"/>
  <c r="B284" i="20" s="1"/>
  <c r="I288" i="20" l="1"/>
  <c r="A285" i="20"/>
  <c r="B285" i="20" s="1"/>
  <c r="I289" i="20" l="1"/>
  <c r="A286" i="20"/>
  <c r="B286" i="20" s="1"/>
  <c r="I290" i="20" l="1"/>
  <c r="A287" i="20"/>
  <c r="B287" i="20" s="1"/>
  <c r="I291" i="20" l="1"/>
  <c r="A288" i="20"/>
  <c r="B288" i="20" s="1"/>
  <c r="I292" i="20" l="1"/>
  <c r="A289" i="20"/>
  <c r="B289" i="20" s="1"/>
  <c r="I293" i="20" l="1"/>
  <c r="A290" i="20"/>
  <c r="B290" i="20" s="1"/>
  <c r="I294" i="20" l="1"/>
  <c r="A291" i="20"/>
  <c r="B291" i="20" s="1"/>
  <c r="I295" i="20" l="1"/>
  <c r="A292" i="20"/>
  <c r="B292" i="20" s="1"/>
  <c r="I296" i="20" l="1"/>
  <c r="A293" i="20"/>
  <c r="B293" i="20" s="1"/>
  <c r="I297" i="20" l="1"/>
  <c r="A294" i="20"/>
  <c r="B294" i="20" s="1"/>
  <c r="I298" i="20" l="1"/>
  <c r="A295" i="20"/>
  <c r="B295" i="20" s="1"/>
  <c r="I299" i="20" l="1"/>
  <c r="A296" i="20"/>
  <c r="B296" i="20" s="1"/>
  <c r="I300" i="20" l="1"/>
  <c r="A297" i="20"/>
  <c r="B297" i="20" s="1"/>
  <c r="I301" i="20" l="1"/>
  <c r="A298" i="20"/>
  <c r="B298" i="20" s="1"/>
  <c r="I302" i="20" l="1"/>
  <c r="A299" i="20"/>
  <c r="B299" i="20" s="1"/>
  <c r="I303" i="20" l="1"/>
  <c r="A300" i="20"/>
  <c r="B300" i="20" s="1"/>
  <c r="I304" i="20" l="1"/>
  <c r="A301" i="20"/>
  <c r="B301" i="20" s="1"/>
  <c r="I305" i="20" l="1"/>
  <c r="A302" i="20"/>
  <c r="B302" i="20" s="1"/>
  <c r="I306" i="20" l="1"/>
  <c r="A303" i="20"/>
  <c r="B303" i="20" s="1"/>
  <c r="I307" i="20" l="1"/>
  <c r="A304" i="20"/>
  <c r="B304" i="20" s="1"/>
  <c r="I308" i="20" l="1"/>
  <c r="A305" i="20"/>
  <c r="B305" i="20" s="1"/>
  <c r="I309" i="20" l="1"/>
  <c r="A306" i="20"/>
  <c r="B306" i="20" s="1"/>
  <c r="I310" i="20" l="1"/>
  <c r="A307" i="20"/>
  <c r="B307" i="20" s="1"/>
  <c r="I311" i="20" l="1"/>
  <c r="A308" i="20"/>
  <c r="B308" i="20" s="1"/>
  <c r="I312" i="20" l="1"/>
  <c r="A309" i="20"/>
  <c r="B309" i="20" s="1"/>
  <c r="I313" i="20" l="1"/>
  <c r="A310" i="20"/>
  <c r="B310" i="20" s="1"/>
  <c r="I314" i="20" l="1"/>
  <c r="A311" i="20"/>
  <c r="B311" i="20" s="1"/>
  <c r="I315" i="20" l="1"/>
  <c r="A312" i="20"/>
  <c r="B312" i="20" s="1"/>
  <c r="I316" i="20" l="1"/>
  <c r="A313" i="20"/>
  <c r="B313" i="20" s="1"/>
  <c r="I317" i="20" l="1"/>
  <c r="A314" i="20"/>
  <c r="B314" i="20" s="1"/>
  <c r="I318" i="20" l="1"/>
  <c r="A315" i="20"/>
  <c r="B315" i="20" s="1"/>
  <c r="I319" i="20" l="1"/>
  <c r="A316" i="20"/>
  <c r="B316" i="20" s="1"/>
  <c r="I320" i="20" l="1"/>
  <c r="A317" i="20"/>
  <c r="B317" i="20" s="1"/>
  <c r="I321" i="20" l="1"/>
  <c r="A318" i="20"/>
  <c r="B318" i="20" s="1"/>
  <c r="I322" i="20" l="1"/>
  <c r="A319" i="20"/>
  <c r="B319" i="20" s="1"/>
  <c r="I323" i="20" l="1"/>
  <c r="A320" i="20"/>
  <c r="B320" i="20" s="1"/>
  <c r="I324" i="20" l="1"/>
  <c r="A321" i="20"/>
  <c r="B321" i="20" s="1"/>
  <c r="I325" i="20" l="1"/>
  <c r="A322" i="20"/>
  <c r="B322" i="20" s="1"/>
  <c r="I326" i="20" l="1"/>
  <c r="A323" i="20"/>
  <c r="B323" i="20" s="1"/>
  <c r="I327" i="20" l="1"/>
  <c r="A324" i="20"/>
  <c r="B324" i="20" s="1"/>
  <c r="I328" i="20" l="1"/>
  <c r="A325" i="20"/>
  <c r="B325" i="20" s="1"/>
  <c r="I329" i="20" l="1"/>
  <c r="A326" i="20"/>
  <c r="B326" i="20" s="1"/>
  <c r="I330" i="20" l="1"/>
  <c r="A327" i="20"/>
  <c r="B327" i="20" s="1"/>
  <c r="I331" i="20" l="1"/>
  <c r="A328" i="20"/>
  <c r="B328" i="20" s="1"/>
  <c r="I332" i="20" l="1"/>
  <c r="A329" i="20"/>
  <c r="B329" i="20" s="1"/>
  <c r="I333" i="20" l="1"/>
  <c r="A330" i="20"/>
  <c r="B330" i="20" s="1"/>
  <c r="I334" i="20" l="1"/>
  <c r="A331" i="20"/>
  <c r="B331" i="20" s="1"/>
  <c r="I335" i="20" l="1"/>
  <c r="A332" i="20"/>
  <c r="B332" i="20" s="1"/>
  <c r="I336" i="20" l="1"/>
  <c r="A333" i="20"/>
  <c r="B333" i="20" s="1"/>
  <c r="I337" i="20" l="1"/>
  <c r="A334" i="20"/>
  <c r="B334" i="20" s="1"/>
  <c r="I338" i="20" l="1"/>
  <c r="A335" i="20"/>
  <c r="B335" i="20" s="1"/>
  <c r="I339" i="20" l="1"/>
  <c r="A336" i="20"/>
  <c r="B336" i="20" s="1"/>
  <c r="I340" i="20" l="1"/>
  <c r="A337" i="20"/>
  <c r="B337" i="20" s="1"/>
  <c r="I341" i="20" l="1"/>
  <c r="A338" i="20"/>
  <c r="B338" i="20" s="1"/>
  <c r="I342" i="20" l="1"/>
  <c r="A339" i="20"/>
  <c r="B339" i="20" s="1"/>
  <c r="I343" i="20" l="1"/>
  <c r="A340" i="20"/>
  <c r="B340" i="20" s="1"/>
  <c r="I344" i="20" l="1"/>
  <c r="A341" i="20"/>
  <c r="B341" i="20" s="1"/>
  <c r="I345" i="20" l="1"/>
  <c r="A342" i="20"/>
  <c r="B342" i="20" s="1"/>
  <c r="I346" i="20" l="1"/>
  <c r="A343" i="20"/>
  <c r="B343" i="20" s="1"/>
  <c r="I347" i="20" l="1"/>
  <c r="A344" i="20"/>
  <c r="B344" i="20" s="1"/>
  <c r="I348" i="20" l="1"/>
  <c r="A345" i="20"/>
  <c r="B345" i="20" s="1"/>
  <c r="I349" i="20" l="1"/>
  <c r="A346" i="20"/>
  <c r="B346" i="20" s="1"/>
  <c r="I350" i="20" l="1"/>
  <c r="A347" i="20"/>
  <c r="B347" i="20" s="1"/>
  <c r="I351" i="20" l="1"/>
  <c r="A348" i="20"/>
  <c r="B348" i="20" s="1"/>
  <c r="I352" i="20" l="1"/>
  <c r="A349" i="20"/>
  <c r="B349" i="20" s="1"/>
  <c r="I353" i="20" l="1"/>
  <c r="A350" i="20"/>
  <c r="B350" i="20" s="1"/>
  <c r="I354" i="20" l="1"/>
  <c r="A351" i="20"/>
  <c r="B351" i="20" s="1"/>
  <c r="I355" i="20" l="1"/>
  <c r="A352" i="20"/>
  <c r="B352" i="20" s="1"/>
  <c r="I356" i="20" l="1"/>
  <c r="A353" i="20"/>
  <c r="B353" i="20" s="1"/>
  <c r="I357" i="20" l="1"/>
  <c r="A354" i="20"/>
  <c r="B354" i="20" s="1"/>
  <c r="I358" i="20" l="1"/>
  <c r="A355" i="20"/>
  <c r="B355" i="20" s="1"/>
  <c r="I359" i="20" l="1"/>
  <c r="A356" i="20"/>
  <c r="B356" i="20" s="1"/>
  <c r="I360" i="20" l="1"/>
  <c r="A357" i="20"/>
  <c r="B357" i="20" s="1"/>
  <c r="I361" i="20" l="1"/>
  <c r="A358" i="20"/>
  <c r="B358" i="20" s="1"/>
  <c r="I362" i="20" l="1"/>
  <c r="A359" i="20"/>
  <c r="B359" i="20" s="1"/>
  <c r="I363" i="20" l="1"/>
  <c r="A360" i="20"/>
  <c r="B360" i="20" s="1"/>
  <c r="I364" i="20" l="1"/>
  <c r="A361" i="20"/>
  <c r="B361" i="20" s="1"/>
  <c r="I365" i="20" l="1"/>
  <c r="A362" i="20"/>
  <c r="B362" i="20" s="1"/>
  <c r="I366" i="20" l="1"/>
  <c r="A363" i="20"/>
  <c r="B363" i="20" s="1"/>
  <c r="I367" i="20" l="1"/>
  <c r="A364" i="20"/>
  <c r="B364" i="20" s="1"/>
  <c r="A365" i="20" l="1"/>
  <c r="B365" i="20" s="1"/>
  <c r="A366" i="20" l="1"/>
  <c r="B366" i="20" s="1"/>
  <c r="A367" i="20" l="1"/>
  <c r="B367" i="20" s="1"/>
  <c r="K2" i="20" l="1"/>
  <c r="K3" i="20" s="1"/>
  <c r="B368" i="20"/>
  <c r="J2" i="20"/>
  <c r="K4" i="20" l="1"/>
  <c r="K5" i="20" s="1"/>
  <c r="K6" i="20" s="1"/>
  <c r="D2" i="20"/>
  <c r="J3" i="20"/>
  <c r="K7" i="20" l="1"/>
  <c r="K8" i="20" s="1"/>
  <c r="J4" i="20"/>
  <c r="E2" i="20"/>
  <c r="G2" i="20"/>
  <c r="F2" i="20"/>
  <c r="K9" i="20" l="1"/>
  <c r="K10" i="20" s="1"/>
  <c r="J5" i="20"/>
  <c r="D3" i="20"/>
  <c r="K11" i="20" l="1"/>
  <c r="K12" i="20" s="1"/>
  <c r="J7" i="20"/>
  <c r="G3" i="20"/>
  <c r="E3" i="20"/>
  <c r="F3" i="20"/>
  <c r="J6" i="20"/>
  <c r="D4" i="20"/>
  <c r="D5" i="20"/>
  <c r="K13" i="20" l="1"/>
  <c r="E4" i="20"/>
  <c r="H4" i="20"/>
  <c r="H3" i="20"/>
  <c r="J8" i="20"/>
  <c r="D6" i="20"/>
  <c r="J10" i="20"/>
  <c r="J9" i="20"/>
  <c r="E5" i="20"/>
  <c r="G5" i="20"/>
  <c r="F4" i="20"/>
  <c r="G4" i="20"/>
  <c r="F5" i="20"/>
  <c r="D7" i="20"/>
  <c r="K14" i="20" l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K68" i="20" s="1"/>
  <c r="K69" i="20" s="1"/>
  <c r="K70" i="20" s="1"/>
  <c r="K71" i="20" s="1"/>
  <c r="K72" i="20" s="1"/>
  <c r="K73" i="20" s="1"/>
  <c r="K74" i="20" s="1"/>
  <c r="K75" i="20" s="1"/>
  <c r="K76" i="20" s="1"/>
  <c r="K77" i="20" s="1"/>
  <c r="K78" i="20" s="1"/>
  <c r="K79" i="20" s="1"/>
  <c r="K80" i="20" s="1"/>
  <c r="K81" i="20" s="1"/>
  <c r="K82" i="20" s="1"/>
  <c r="K83" i="20" s="1"/>
  <c r="K84" i="20" s="1"/>
  <c r="K85" i="20" s="1"/>
  <c r="K86" i="20" s="1"/>
  <c r="K87" i="20" s="1"/>
  <c r="K88" i="20" s="1"/>
  <c r="K89" i="20" s="1"/>
  <c r="K90" i="20" s="1"/>
  <c r="K91" i="20" s="1"/>
  <c r="K92" i="20" s="1"/>
  <c r="K93" i="20" s="1"/>
  <c r="K94" i="20" s="1"/>
  <c r="K95" i="20" s="1"/>
  <c r="K96" i="20" s="1"/>
  <c r="K97" i="20" s="1"/>
  <c r="K98" i="20" s="1"/>
  <c r="K99" i="20" s="1"/>
  <c r="K100" i="20" s="1"/>
  <c r="K101" i="20" s="1"/>
  <c r="K102" i="20" s="1"/>
  <c r="K103" i="20" s="1"/>
  <c r="K104" i="20" s="1"/>
  <c r="K105" i="20" s="1"/>
  <c r="K106" i="20" s="1"/>
  <c r="K107" i="20" s="1"/>
  <c r="K108" i="20" s="1"/>
  <c r="K109" i="20" s="1"/>
  <c r="K110" i="20" s="1"/>
  <c r="K111" i="20" s="1"/>
  <c r="K112" i="20" s="1"/>
  <c r="K113" i="20" s="1"/>
  <c r="K114" i="20" s="1"/>
  <c r="K115" i="20" s="1"/>
  <c r="K116" i="20" s="1"/>
  <c r="K117" i="20" s="1"/>
  <c r="K118" i="20" s="1"/>
  <c r="K119" i="20" s="1"/>
  <c r="K120" i="20" s="1"/>
  <c r="K121" i="20" s="1"/>
  <c r="K122" i="20" s="1"/>
  <c r="K123" i="20" s="1"/>
  <c r="K124" i="20" s="1"/>
  <c r="K125" i="20" s="1"/>
  <c r="K126" i="20" s="1"/>
  <c r="K127" i="20" s="1"/>
  <c r="K128" i="20" s="1"/>
  <c r="K129" i="20" s="1"/>
  <c r="K130" i="20" s="1"/>
  <c r="K131" i="20" s="1"/>
  <c r="K132" i="20" s="1"/>
  <c r="K133" i="20" s="1"/>
  <c r="K134" i="20" s="1"/>
  <c r="K135" i="20" s="1"/>
  <c r="K136" i="20" s="1"/>
  <c r="K137" i="20" s="1"/>
  <c r="K138" i="20" s="1"/>
  <c r="K139" i="20" s="1"/>
  <c r="K140" i="20" s="1"/>
  <c r="K141" i="20" s="1"/>
  <c r="K142" i="20" s="1"/>
  <c r="K143" i="20" s="1"/>
  <c r="K144" i="20" s="1"/>
  <c r="K145" i="20" s="1"/>
  <c r="K146" i="20" s="1"/>
  <c r="K147" i="20" s="1"/>
  <c r="K148" i="20" s="1"/>
  <c r="K149" i="20" s="1"/>
  <c r="K150" i="20" s="1"/>
  <c r="K151" i="20" s="1"/>
  <c r="K152" i="20" s="1"/>
  <c r="K153" i="20" s="1"/>
  <c r="K154" i="20" s="1"/>
  <c r="K155" i="20" s="1"/>
  <c r="K156" i="20" s="1"/>
  <c r="K157" i="20" s="1"/>
  <c r="K158" i="20" s="1"/>
  <c r="K159" i="20" s="1"/>
  <c r="K160" i="20" s="1"/>
  <c r="K161" i="20" s="1"/>
  <c r="K162" i="20" s="1"/>
  <c r="K163" i="20" s="1"/>
  <c r="K164" i="20" s="1"/>
  <c r="K165" i="20" s="1"/>
  <c r="K166" i="20" s="1"/>
  <c r="K167" i="20" s="1"/>
  <c r="K168" i="20" s="1"/>
  <c r="K169" i="20" s="1"/>
  <c r="K170" i="20" s="1"/>
  <c r="K171" i="20" s="1"/>
  <c r="K172" i="20" s="1"/>
  <c r="K173" i="20" s="1"/>
  <c r="K174" i="20" s="1"/>
  <c r="K175" i="20" s="1"/>
  <c r="K176" i="20" s="1"/>
  <c r="K177" i="20" s="1"/>
  <c r="K178" i="20" s="1"/>
  <c r="K179" i="20" s="1"/>
  <c r="K180" i="20" s="1"/>
  <c r="K181" i="20" s="1"/>
  <c r="K182" i="20" s="1"/>
  <c r="K183" i="20" s="1"/>
  <c r="K184" i="20" s="1"/>
  <c r="K185" i="20" s="1"/>
  <c r="K186" i="20" s="1"/>
  <c r="K187" i="20" s="1"/>
  <c r="K188" i="20" s="1"/>
  <c r="K189" i="20" s="1"/>
  <c r="K190" i="20" s="1"/>
  <c r="K191" i="20" s="1"/>
  <c r="K192" i="20" s="1"/>
  <c r="K193" i="20" s="1"/>
  <c r="K194" i="20" s="1"/>
  <c r="K195" i="20" s="1"/>
  <c r="K196" i="20" s="1"/>
  <c r="K197" i="20" s="1"/>
  <c r="K198" i="20" s="1"/>
  <c r="K199" i="20" s="1"/>
  <c r="K200" i="20" s="1"/>
  <c r="K201" i="20" s="1"/>
  <c r="K202" i="20" s="1"/>
  <c r="K203" i="20" s="1"/>
  <c r="K204" i="20" s="1"/>
  <c r="K205" i="20" s="1"/>
  <c r="K206" i="20" s="1"/>
  <c r="K207" i="20" s="1"/>
  <c r="K208" i="20" s="1"/>
  <c r="K209" i="20" s="1"/>
  <c r="K210" i="20" s="1"/>
  <c r="K211" i="20" s="1"/>
  <c r="K212" i="20" s="1"/>
  <c r="K213" i="20" s="1"/>
  <c r="K214" i="20" s="1"/>
  <c r="K215" i="20" s="1"/>
  <c r="K216" i="20" s="1"/>
  <c r="K217" i="20" s="1"/>
  <c r="K218" i="20" s="1"/>
  <c r="K219" i="20" s="1"/>
  <c r="K220" i="20" s="1"/>
  <c r="K221" i="20" s="1"/>
  <c r="K222" i="20" s="1"/>
  <c r="K223" i="20" s="1"/>
  <c r="K224" i="20" s="1"/>
  <c r="K225" i="20" s="1"/>
  <c r="K226" i="20" s="1"/>
  <c r="K227" i="20" s="1"/>
  <c r="K228" i="20" s="1"/>
  <c r="K229" i="20" s="1"/>
  <c r="K230" i="20" s="1"/>
  <c r="K231" i="20" s="1"/>
  <c r="K232" i="20" s="1"/>
  <c r="K233" i="20" s="1"/>
  <c r="K234" i="20" s="1"/>
  <c r="K235" i="20" s="1"/>
  <c r="K236" i="20" s="1"/>
  <c r="K237" i="20" s="1"/>
  <c r="K238" i="20" s="1"/>
  <c r="K239" i="20" s="1"/>
  <c r="K240" i="20" s="1"/>
  <c r="K241" i="20" s="1"/>
  <c r="K242" i="20" s="1"/>
  <c r="K243" i="20" s="1"/>
  <c r="K244" i="20" s="1"/>
  <c r="K245" i="20" s="1"/>
  <c r="K246" i="20" s="1"/>
  <c r="K247" i="20" s="1"/>
  <c r="K248" i="20" s="1"/>
  <c r="K249" i="20" s="1"/>
  <c r="K250" i="20" s="1"/>
  <c r="K251" i="20" s="1"/>
  <c r="K252" i="20" s="1"/>
  <c r="K253" i="20" s="1"/>
  <c r="K254" i="20" s="1"/>
  <c r="K255" i="20" s="1"/>
  <c r="K256" i="20" s="1"/>
  <c r="K257" i="20" s="1"/>
  <c r="K258" i="20" s="1"/>
  <c r="K259" i="20" s="1"/>
  <c r="K260" i="20" s="1"/>
  <c r="K261" i="20" s="1"/>
  <c r="K262" i="20" s="1"/>
  <c r="K263" i="20" s="1"/>
  <c r="K264" i="20" s="1"/>
  <c r="K265" i="20" s="1"/>
  <c r="K266" i="20" s="1"/>
  <c r="K267" i="20" s="1"/>
  <c r="K268" i="20" s="1"/>
  <c r="K269" i="20" s="1"/>
  <c r="K270" i="20" s="1"/>
  <c r="K271" i="20" s="1"/>
  <c r="K272" i="20" s="1"/>
  <c r="K273" i="20" s="1"/>
  <c r="K274" i="20" s="1"/>
  <c r="K275" i="20" s="1"/>
  <c r="K276" i="20" s="1"/>
  <c r="K277" i="20" s="1"/>
  <c r="K278" i="20" s="1"/>
  <c r="K279" i="20" s="1"/>
  <c r="K280" i="20" s="1"/>
  <c r="K281" i="20" s="1"/>
  <c r="K282" i="20" s="1"/>
  <c r="K283" i="20" s="1"/>
  <c r="K284" i="20" s="1"/>
  <c r="K285" i="20" s="1"/>
  <c r="K286" i="20" s="1"/>
  <c r="K287" i="20" s="1"/>
  <c r="K288" i="20" s="1"/>
  <c r="K289" i="20" s="1"/>
  <c r="K290" i="20" s="1"/>
  <c r="K291" i="20" s="1"/>
  <c r="K292" i="20" s="1"/>
  <c r="K293" i="20" s="1"/>
  <c r="K294" i="20" s="1"/>
  <c r="K295" i="20" s="1"/>
  <c r="K296" i="20" s="1"/>
  <c r="K297" i="20" s="1"/>
  <c r="K298" i="20" s="1"/>
  <c r="K299" i="20" s="1"/>
  <c r="K300" i="20" s="1"/>
  <c r="K301" i="20" s="1"/>
  <c r="K302" i="20" s="1"/>
  <c r="K303" i="20" s="1"/>
  <c r="K304" i="20" s="1"/>
  <c r="K305" i="20" s="1"/>
  <c r="K306" i="20" s="1"/>
  <c r="K307" i="20" s="1"/>
  <c r="K308" i="20" s="1"/>
  <c r="K309" i="20" s="1"/>
  <c r="K310" i="20" s="1"/>
  <c r="K311" i="20" s="1"/>
  <c r="K312" i="20" s="1"/>
  <c r="K313" i="20" s="1"/>
  <c r="K314" i="20" s="1"/>
  <c r="K315" i="20" s="1"/>
  <c r="K316" i="20" s="1"/>
  <c r="K317" i="20" s="1"/>
  <c r="K318" i="20" s="1"/>
  <c r="K319" i="20" s="1"/>
  <c r="K320" i="20" s="1"/>
  <c r="K321" i="20" s="1"/>
  <c r="K322" i="20" s="1"/>
  <c r="K323" i="20" s="1"/>
  <c r="K324" i="20" s="1"/>
  <c r="K325" i="20" s="1"/>
  <c r="K326" i="20" s="1"/>
  <c r="K327" i="20" s="1"/>
  <c r="K328" i="20" s="1"/>
  <c r="K329" i="20" s="1"/>
  <c r="K330" i="20" s="1"/>
  <c r="K331" i="20" s="1"/>
  <c r="K332" i="20" s="1"/>
  <c r="K333" i="20" s="1"/>
  <c r="K334" i="20" s="1"/>
  <c r="K335" i="20" s="1"/>
  <c r="K336" i="20" s="1"/>
  <c r="K337" i="20" s="1"/>
  <c r="K338" i="20" s="1"/>
  <c r="K339" i="20" s="1"/>
  <c r="K340" i="20" s="1"/>
  <c r="K341" i="20" s="1"/>
  <c r="K342" i="20" s="1"/>
  <c r="K343" i="20" s="1"/>
  <c r="K344" i="20" s="1"/>
  <c r="K345" i="20" s="1"/>
  <c r="K346" i="20" s="1"/>
  <c r="K347" i="20" s="1"/>
  <c r="K348" i="20" s="1"/>
  <c r="K349" i="20" s="1"/>
  <c r="K350" i="20" s="1"/>
  <c r="K351" i="20" s="1"/>
  <c r="K352" i="20" s="1"/>
  <c r="K353" i="20" s="1"/>
  <c r="K354" i="20" s="1"/>
  <c r="K355" i="20" s="1"/>
  <c r="K356" i="20" s="1"/>
  <c r="K357" i="20" s="1"/>
  <c r="K358" i="20" s="1"/>
  <c r="K359" i="20" s="1"/>
  <c r="K360" i="20" s="1"/>
  <c r="K361" i="20" s="1"/>
  <c r="K362" i="20" s="1"/>
  <c r="K363" i="20" s="1"/>
  <c r="K364" i="20" s="1"/>
  <c r="K365" i="20" s="1"/>
  <c r="K366" i="20" s="1"/>
  <c r="K367" i="20" s="1"/>
  <c r="G6" i="20"/>
  <c r="H6" i="20"/>
  <c r="F6" i="20"/>
  <c r="E6" i="20"/>
  <c r="D8" i="20"/>
  <c r="G7" i="20"/>
  <c r="F7" i="20"/>
  <c r="E7" i="20"/>
  <c r="H7" i="20" l="1"/>
  <c r="J12" i="20"/>
  <c r="D9" i="20"/>
  <c r="J11" i="20"/>
  <c r="G8" i="20"/>
  <c r="F8" i="20"/>
  <c r="E8" i="20"/>
  <c r="E9" i="20" l="1"/>
  <c r="H8" i="20"/>
  <c r="D11" i="20"/>
  <c r="D10" i="20"/>
  <c r="E10" i="20" s="1"/>
  <c r="F9" i="20"/>
  <c r="G9" i="20"/>
  <c r="H10" i="20" l="1"/>
  <c r="H9" i="20"/>
  <c r="F10" i="20"/>
  <c r="J13" i="20"/>
  <c r="G11" i="20"/>
  <c r="E11" i="20"/>
  <c r="G10" i="20"/>
  <c r="F11" i="20"/>
  <c r="J15" i="20" l="1"/>
  <c r="J14" i="20"/>
  <c r="D12" i="20"/>
  <c r="F12" i="20" l="1"/>
  <c r="H11" i="20"/>
  <c r="E12" i="20"/>
  <c r="G12" i="20"/>
  <c r="D13" i="20"/>
  <c r="H12" i="20" s="1"/>
  <c r="D14" i="20"/>
  <c r="G14" i="20" l="1"/>
  <c r="E13" i="20"/>
  <c r="H13" i="20"/>
  <c r="F13" i="20"/>
  <c r="G13" i="20"/>
  <c r="D15" i="20"/>
  <c r="H14" i="20" s="1"/>
  <c r="J16" i="20"/>
  <c r="F14" i="20"/>
  <c r="E14" i="20"/>
  <c r="F15" i="20" l="1"/>
  <c r="J17" i="20"/>
  <c r="D16" i="20"/>
  <c r="E15" i="20"/>
  <c r="G15" i="20"/>
  <c r="F16" i="20" l="1"/>
  <c r="H15" i="20"/>
  <c r="J19" i="20"/>
  <c r="J18" i="20"/>
  <c r="E16" i="20"/>
  <c r="G16" i="20"/>
  <c r="D17" i="20" l="1"/>
  <c r="E17" i="20" s="1"/>
  <c r="D18" i="20"/>
  <c r="F17" i="20" l="1"/>
  <c r="H17" i="20"/>
  <c r="H16" i="20"/>
  <c r="G17" i="20"/>
  <c r="F18" i="20"/>
  <c r="E18" i="20"/>
  <c r="G18" i="20"/>
  <c r="J20" i="20"/>
  <c r="J21" i="20"/>
  <c r="J22" i="20" l="1"/>
  <c r="D19" i="20"/>
  <c r="E19" i="20" l="1"/>
  <c r="H18" i="20"/>
  <c r="F19" i="20"/>
  <c r="G19" i="20"/>
  <c r="D20" i="20"/>
  <c r="H19" i="20" s="1"/>
  <c r="D21" i="20"/>
  <c r="H20" i="20" l="1"/>
  <c r="G20" i="20"/>
  <c r="E21" i="20"/>
  <c r="J23" i="20"/>
  <c r="D22" i="20"/>
  <c r="F21" i="20"/>
  <c r="F20" i="20"/>
  <c r="E20" i="20"/>
  <c r="G21" i="20"/>
  <c r="H21" i="20" l="1"/>
  <c r="J25" i="20"/>
  <c r="J24" i="20"/>
  <c r="E22" i="20"/>
  <c r="G22" i="20"/>
  <c r="F22" i="20"/>
  <c r="D23" i="20" l="1"/>
  <c r="E23" i="20" s="1"/>
  <c r="H22" i="20" l="1"/>
  <c r="G23" i="20"/>
  <c r="F23" i="20"/>
  <c r="D24" i="20"/>
  <c r="D25" i="20"/>
  <c r="F24" i="20"/>
  <c r="J26" i="20"/>
  <c r="E24" i="20" l="1"/>
  <c r="H24" i="20"/>
  <c r="G24" i="20"/>
  <c r="H23" i="20"/>
  <c r="G25" i="20"/>
  <c r="E25" i="20"/>
  <c r="F25" i="20"/>
  <c r="J27" i="20"/>
  <c r="D27" i="20" l="1"/>
  <c r="D26" i="20"/>
  <c r="J28" i="20"/>
  <c r="F26" i="20" l="1"/>
  <c r="H26" i="20"/>
  <c r="H25" i="20"/>
  <c r="E26" i="20"/>
  <c r="G26" i="20"/>
  <c r="F27" i="20"/>
  <c r="E27" i="20"/>
  <c r="J29" i="20"/>
  <c r="G27" i="20"/>
  <c r="D29" i="20" l="1"/>
  <c r="D28" i="20"/>
  <c r="F28" i="20" s="1"/>
  <c r="J30" i="20"/>
  <c r="G28" i="20" l="1"/>
  <c r="H28" i="20"/>
  <c r="H27" i="20"/>
  <c r="E28" i="20"/>
  <c r="E29" i="20"/>
  <c r="G29" i="20"/>
  <c r="F29" i="20"/>
  <c r="J31" i="20"/>
  <c r="D31" i="20" l="1"/>
  <c r="J32" i="20"/>
  <c r="D30" i="20"/>
  <c r="H29" i="20" l="1"/>
  <c r="J33" i="20"/>
  <c r="E30" i="20"/>
  <c r="F31" i="20"/>
  <c r="G30" i="20"/>
  <c r="F30" i="20"/>
  <c r="D32" i="20"/>
  <c r="H31" i="20" s="1"/>
  <c r="E31" i="20"/>
  <c r="G31" i="20"/>
  <c r="F32" i="20" l="1"/>
  <c r="J34" i="20"/>
  <c r="G32" i="20"/>
  <c r="E32" i="20"/>
  <c r="J35" i="20" l="1"/>
  <c r="D33" i="20"/>
  <c r="F33" i="20" l="1"/>
  <c r="H32" i="20"/>
  <c r="E33" i="20"/>
  <c r="G33" i="20"/>
  <c r="J36" i="20"/>
  <c r="D34" i="20"/>
  <c r="F34" i="20" s="1"/>
  <c r="G34" i="20" l="1"/>
  <c r="H33" i="20"/>
  <c r="J37" i="20"/>
  <c r="E34" i="20"/>
  <c r="D35" i="20"/>
  <c r="H34" i="20" s="1"/>
  <c r="E35" i="20"/>
  <c r="F35" i="20" l="1"/>
  <c r="J38" i="20"/>
  <c r="D36" i="20"/>
  <c r="G35" i="20"/>
  <c r="E36" i="20"/>
  <c r="F36" i="20" l="1"/>
  <c r="H35" i="20"/>
  <c r="G36" i="20"/>
  <c r="D37" i="20"/>
  <c r="J39" i="20"/>
  <c r="E37" i="20" l="1"/>
  <c r="H36" i="20"/>
  <c r="G37" i="20"/>
  <c r="F37" i="20"/>
  <c r="J40" i="20"/>
  <c r="D39" i="20"/>
  <c r="D38" i="20"/>
  <c r="G38" i="20" l="1"/>
  <c r="H38" i="20"/>
  <c r="H37" i="20"/>
  <c r="J41" i="20"/>
  <c r="F39" i="20"/>
  <c r="F38" i="20"/>
  <c r="E38" i="20"/>
  <c r="E39" i="20"/>
  <c r="G39" i="20"/>
  <c r="J43" i="20" l="1"/>
  <c r="J42" i="20"/>
  <c r="D40" i="20"/>
  <c r="F40" i="20" l="1"/>
  <c r="H39" i="20"/>
  <c r="E40" i="20"/>
  <c r="G40" i="20"/>
  <c r="D41" i="20"/>
  <c r="G41" i="20" l="1"/>
  <c r="H40" i="20"/>
  <c r="D42" i="20"/>
  <c r="J44" i="20"/>
  <c r="F41" i="20"/>
  <c r="E41" i="20"/>
  <c r="F42" i="20"/>
  <c r="H41" i="20" l="1"/>
  <c r="E42" i="20"/>
  <c r="G42" i="20"/>
  <c r="D43" i="20"/>
  <c r="J45" i="20"/>
  <c r="H42" i="20" l="1"/>
  <c r="D44" i="20"/>
  <c r="G43" i="20"/>
  <c r="E43" i="20"/>
  <c r="J46" i="20"/>
  <c r="F43" i="20"/>
  <c r="E44" i="20"/>
  <c r="F44" i="20" l="1"/>
  <c r="G44" i="20"/>
  <c r="H43" i="20"/>
  <c r="J48" i="20"/>
  <c r="D45" i="20"/>
  <c r="J47" i="20"/>
  <c r="F45" i="20"/>
  <c r="E45" i="20"/>
  <c r="G45" i="20" l="1"/>
  <c r="H44" i="20"/>
  <c r="D46" i="20"/>
  <c r="H45" i="20" s="1"/>
  <c r="E46" i="20"/>
  <c r="F46" i="20" l="1"/>
  <c r="G46" i="20"/>
  <c r="D47" i="20"/>
  <c r="J49" i="20"/>
  <c r="H46" i="20" l="1"/>
  <c r="G47" i="20"/>
  <c r="J50" i="20"/>
  <c r="D48" i="20"/>
  <c r="F47" i="20"/>
  <c r="E47" i="20"/>
  <c r="F48" i="20" l="1"/>
  <c r="H47" i="20"/>
  <c r="E48" i="20"/>
  <c r="G48" i="20"/>
  <c r="D49" i="20"/>
  <c r="J51" i="20"/>
  <c r="H48" i="20" l="1"/>
  <c r="D51" i="20"/>
  <c r="G49" i="20"/>
  <c r="E49" i="20"/>
  <c r="J52" i="20"/>
  <c r="D50" i="20"/>
  <c r="F49" i="20"/>
  <c r="G50" i="20" l="1"/>
  <c r="H50" i="20"/>
  <c r="H49" i="20"/>
  <c r="J53" i="20"/>
  <c r="F51" i="20"/>
  <c r="G51" i="20"/>
  <c r="F50" i="20"/>
  <c r="E50" i="20"/>
  <c r="E51" i="20"/>
  <c r="D52" i="20" l="1"/>
  <c r="G52" i="20" s="1"/>
  <c r="J54" i="20"/>
  <c r="E52" i="20"/>
  <c r="F52" i="20" l="1"/>
  <c r="H51" i="20"/>
  <c r="D53" i="20"/>
  <c r="G53" i="20" s="1"/>
  <c r="J55" i="20"/>
  <c r="E53" i="20"/>
  <c r="F53" i="20" l="1"/>
  <c r="H52" i="20"/>
  <c r="D54" i="20"/>
  <c r="J56" i="20"/>
  <c r="E54" i="20"/>
  <c r="F54" i="20"/>
  <c r="H53" i="20" l="1"/>
  <c r="G54" i="20"/>
  <c r="J57" i="20"/>
  <c r="D56" i="20"/>
  <c r="D55" i="20"/>
  <c r="F55" i="20"/>
  <c r="F56" i="20" l="1"/>
  <c r="G55" i="20"/>
  <c r="H55" i="20"/>
  <c r="H54" i="20"/>
  <c r="E55" i="20"/>
  <c r="J58" i="20"/>
  <c r="G56" i="20"/>
  <c r="E56" i="20"/>
  <c r="D57" i="20" l="1"/>
  <c r="G57" i="20" s="1"/>
  <c r="J59" i="20"/>
  <c r="E57" i="20"/>
  <c r="F57" i="20" l="1"/>
  <c r="D59" i="20"/>
  <c r="J60" i="20"/>
  <c r="D58" i="20"/>
  <c r="G58" i="20" l="1"/>
  <c r="H58" i="20"/>
  <c r="F59" i="20"/>
  <c r="H57" i="20"/>
  <c r="J61" i="20"/>
  <c r="F58" i="20"/>
  <c r="E58" i="20"/>
  <c r="E59" i="20"/>
  <c r="G59" i="20"/>
  <c r="J62" i="20" l="1"/>
  <c r="D60" i="20"/>
  <c r="F60" i="20" l="1"/>
  <c r="G60" i="20"/>
  <c r="J63" i="20"/>
  <c r="J64" i="20"/>
  <c r="E60" i="20"/>
  <c r="D61" i="20"/>
  <c r="H60" i="20" l="1"/>
  <c r="D62" i="20"/>
  <c r="F62" i="20"/>
  <c r="E62" i="20"/>
  <c r="E61" i="20"/>
  <c r="G61" i="20"/>
  <c r="F61" i="20"/>
  <c r="G62" i="20" l="1"/>
  <c r="H61" i="20"/>
  <c r="D63" i="20"/>
  <c r="J65" i="20"/>
  <c r="E63" i="20"/>
  <c r="F63" i="20"/>
  <c r="G63" i="20" l="1"/>
  <c r="J66" i="20"/>
  <c r="D64" i="20"/>
  <c r="G64" i="20" l="1"/>
  <c r="H63" i="20"/>
  <c r="D65" i="20"/>
  <c r="J67" i="20"/>
  <c r="D66" i="20"/>
  <c r="F64" i="20"/>
  <c r="E64" i="20"/>
  <c r="E65" i="20"/>
  <c r="F65" i="20" l="1"/>
  <c r="H65" i="20"/>
  <c r="H64" i="20"/>
  <c r="G65" i="20"/>
  <c r="G66" i="20"/>
  <c r="E66" i="20"/>
  <c r="J68" i="20"/>
  <c r="F66" i="20"/>
  <c r="J70" i="20" l="1"/>
  <c r="J69" i="20"/>
  <c r="D67" i="20"/>
  <c r="E67" i="20" s="1"/>
  <c r="F67" i="20" l="1"/>
  <c r="H66" i="20"/>
  <c r="G67" i="20"/>
  <c r="D68" i="20"/>
  <c r="E68" i="20"/>
  <c r="G68" i="20" l="1"/>
  <c r="H67" i="20"/>
  <c r="J71" i="20"/>
  <c r="D69" i="20"/>
  <c r="D70" i="20"/>
  <c r="F69" i="20"/>
  <c r="F68" i="20"/>
  <c r="G69" i="20" l="1"/>
  <c r="H69" i="20"/>
  <c r="H68" i="20"/>
  <c r="G70" i="20"/>
  <c r="E70" i="20"/>
  <c r="J72" i="20"/>
  <c r="F70" i="20"/>
  <c r="E69" i="20"/>
  <c r="D72" i="20" l="1"/>
  <c r="J73" i="20"/>
  <c r="D71" i="20"/>
  <c r="H71" i="20" l="1"/>
  <c r="H70" i="20"/>
  <c r="G71" i="20"/>
  <c r="G72" i="20"/>
  <c r="E72" i="20"/>
  <c r="J74" i="20"/>
  <c r="F72" i="20"/>
  <c r="F71" i="20"/>
  <c r="E71" i="20"/>
  <c r="J75" i="20" l="1"/>
  <c r="D73" i="20"/>
  <c r="E73" i="20"/>
  <c r="F73" i="20" l="1"/>
  <c r="G73" i="20"/>
  <c r="D74" i="20"/>
  <c r="J76" i="20"/>
  <c r="F74" i="20" l="1"/>
  <c r="H73" i="20"/>
  <c r="J77" i="20"/>
  <c r="J78" i="20"/>
  <c r="G74" i="20"/>
  <c r="E74" i="20"/>
  <c r="D75" i="20"/>
  <c r="E75" i="20"/>
  <c r="F75" i="20" l="1"/>
  <c r="H74" i="20"/>
  <c r="G75" i="20"/>
  <c r="D76" i="20"/>
  <c r="E76" i="20"/>
  <c r="F76" i="20" l="1"/>
  <c r="H75" i="20"/>
  <c r="G76" i="20"/>
  <c r="J79" i="20"/>
  <c r="D77" i="20"/>
  <c r="F77" i="20" s="1"/>
  <c r="J80" i="20" l="1"/>
  <c r="D78" i="20"/>
  <c r="E77" i="20"/>
  <c r="G77" i="20"/>
  <c r="E78" i="20" l="1"/>
  <c r="H77" i="20"/>
  <c r="G78" i="20"/>
  <c r="F78" i="20"/>
  <c r="D80" i="20"/>
  <c r="D79" i="20"/>
  <c r="J81" i="20"/>
  <c r="E79" i="20"/>
  <c r="F79" i="20" l="1"/>
  <c r="H79" i="20"/>
  <c r="H78" i="20"/>
  <c r="G79" i="20"/>
  <c r="G80" i="20"/>
  <c r="E80" i="20"/>
  <c r="J82" i="20"/>
  <c r="F80" i="20"/>
  <c r="D82" i="20" l="1"/>
  <c r="J83" i="20"/>
  <c r="D81" i="20"/>
  <c r="E81" i="20" s="1"/>
  <c r="F81" i="20" l="1"/>
  <c r="H81" i="20"/>
  <c r="G81" i="20"/>
  <c r="J84" i="20"/>
  <c r="E82" i="20"/>
  <c r="G82" i="20"/>
  <c r="F82" i="20"/>
  <c r="J85" i="20" l="1"/>
  <c r="D83" i="20"/>
  <c r="D84" i="20"/>
  <c r="F83" i="20" l="1"/>
  <c r="H83" i="20"/>
  <c r="H82" i="20"/>
  <c r="G84" i="20"/>
  <c r="E84" i="20"/>
  <c r="F84" i="20"/>
  <c r="D85" i="20"/>
  <c r="J86" i="20"/>
  <c r="G83" i="20"/>
  <c r="E83" i="20"/>
  <c r="H80" i="20" l="1"/>
  <c r="F85" i="20"/>
  <c r="H84" i="20"/>
  <c r="J87" i="20"/>
  <c r="G85" i="20"/>
  <c r="E85" i="20"/>
  <c r="J88" i="20" l="1"/>
  <c r="D86" i="20"/>
  <c r="E86" i="20"/>
  <c r="F86" i="20" l="1"/>
  <c r="G86" i="20"/>
  <c r="D87" i="20"/>
  <c r="G87" i="20" s="1"/>
  <c r="J89" i="20"/>
  <c r="J90" i="20"/>
  <c r="H86" i="20" l="1"/>
  <c r="D89" i="20"/>
  <c r="D88" i="20"/>
  <c r="G88" i="20" s="1"/>
  <c r="F87" i="20"/>
  <c r="E87" i="20"/>
  <c r="E88" i="20"/>
  <c r="F88" i="20" l="1"/>
  <c r="H87" i="20"/>
  <c r="F89" i="20"/>
  <c r="G89" i="20"/>
  <c r="E89" i="20"/>
  <c r="J91" i="20"/>
  <c r="D91" i="20" l="1"/>
  <c r="D90" i="20"/>
  <c r="J92" i="20"/>
  <c r="E90" i="20"/>
  <c r="F90" i="20" l="1"/>
  <c r="H90" i="20"/>
  <c r="H89" i="20"/>
  <c r="G90" i="20"/>
  <c r="G91" i="20"/>
  <c r="E91" i="20"/>
  <c r="F91" i="20"/>
  <c r="J93" i="20"/>
  <c r="D93" i="20" l="1"/>
  <c r="D92" i="20"/>
  <c r="J94" i="20"/>
  <c r="E92" i="20"/>
  <c r="F92" i="20"/>
  <c r="G92" i="20" l="1"/>
  <c r="G93" i="20"/>
  <c r="E93" i="20"/>
  <c r="F93" i="20"/>
  <c r="J95" i="20"/>
  <c r="D95" i="20" l="1"/>
  <c r="J96" i="20"/>
  <c r="D94" i="20"/>
  <c r="F94" i="20" l="1"/>
  <c r="H94" i="20"/>
  <c r="H93" i="20"/>
  <c r="F95" i="20"/>
  <c r="J97" i="20"/>
  <c r="G94" i="20"/>
  <c r="E94" i="20"/>
  <c r="J98" i="20"/>
  <c r="E95" i="20"/>
  <c r="G95" i="20"/>
  <c r="D96" i="20" l="1"/>
  <c r="E96" i="20"/>
  <c r="F96" i="20" l="1"/>
  <c r="H95" i="20"/>
  <c r="G96" i="20"/>
  <c r="J99" i="20"/>
  <c r="D97" i="20"/>
  <c r="D98" i="20"/>
  <c r="F97" i="20" l="1"/>
  <c r="H97" i="20"/>
  <c r="F98" i="20"/>
  <c r="H96" i="20"/>
  <c r="J101" i="20"/>
  <c r="J100" i="20"/>
  <c r="G97" i="20"/>
  <c r="E97" i="20"/>
  <c r="E98" i="20"/>
  <c r="G98" i="20"/>
  <c r="D100" i="20" l="1"/>
  <c r="D99" i="20"/>
  <c r="E99" i="20"/>
  <c r="G99" i="20" l="1"/>
  <c r="H99" i="20"/>
  <c r="H98" i="20"/>
  <c r="F100" i="20"/>
  <c r="J102" i="20"/>
  <c r="F99" i="20"/>
  <c r="G100" i="20"/>
  <c r="E100" i="20"/>
  <c r="J104" i="20" l="1"/>
  <c r="J103" i="20"/>
  <c r="D101" i="20"/>
  <c r="F101" i="20" s="1"/>
  <c r="H100" i="20" l="1"/>
  <c r="D102" i="20"/>
  <c r="G101" i="20"/>
  <c r="E101" i="20"/>
  <c r="J105" i="20"/>
  <c r="E102" i="20"/>
  <c r="F102" i="20" l="1"/>
  <c r="H101" i="20"/>
  <c r="G102" i="20"/>
  <c r="D103" i="20"/>
  <c r="E103" i="20"/>
  <c r="F103" i="20"/>
  <c r="G103" i="20" l="1"/>
  <c r="H102" i="20"/>
  <c r="D104" i="20"/>
  <c r="G104" i="20" s="1"/>
  <c r="J106" i="20"/>
  <c r="J107" i="20"/>
  <c r="E104" i="20"/>
  <c r="F104" i="20" l="1"/>
  <c r="H103" i="20"/>
  <c r="D105" i="20"/>
  <c r="F105" i="20" s="1"/>
  <c r="D106" i="20"/>
  <c r="F106" i="20" l="1"/>
  <c r="E105" i="20"/>
  <c r="H105" i="20"/>
  <c r="H104" i="20"/>
  <c r="G105" i="20"/>
  <c r="J108" i="20"/>
  <c r="G106" i="20"/>
  <c r="E106" i="20"/>
  <c r="D107" i="20" l="1"/>
  <c r="E107" i="20" s="1"/>
  <c r="J109" i="20"/>
  <c r="F107" i="20" l="1"/>
  <c r="G107" i="20"/>
  <c r="D108" i="20"/>
  <c r="J110" i="20"/>
  <c r="J111" i="20" l="1"/>
  <c r="D109" i="20"/>
  <c r="F108" i="20"/>
  <c r="E108" i="20"/>
  <c r="G108" i="20"/>
  <c r="E109" i="20"/>
  <c r="F109" i="20" l="1"/>
  <c r="G109" i="20"/>
  <c r="H108" i="20"/>
  <c r="J113" i="20"/>
  <c r="J112" i="20"/>
  <c r="D110" i="20"/>
  <c r="F110" i="20" l="1"/>
  <c r="H109" i="20"/>
  <c r="D111" i="20"/>
  <c r="G110" i="20"/>
  <c r="E110" i="20"/>
  <c r="F111" i="20"/>
  <c r="H110" i="20" l="1"/>
  <c r="J114" i="20"/>
  <c r="D112" i="20"/>
  <c r="G111" i="20"/>
  <c r="E111" i="20"/>
  <c r="H111" i="20" l="1"/>
  <c r="J115" i="20"/>
  <c r="D113" i="20"/>
  <c r="G112" i="20"/>
  <c r="E112" i="20"/>
  <c r="F112" i="20"/>
  <c r="J116" i="20"/>
  <c r="G113" i="20" l="1"/>
  <c r="H112" i="20"/>
  <c r="D114" i="20"/>
  <c r="F113" i="20"/>
  <c r="E113" i="20"/>
  <c r="E114" i="20" l="1"/>
  <c r="H113" i="20"/>
  <c r="F114" i="20"/>
  <c r="G114" i="20"/>
  <c r="J117" i="20"/>
  <c r="D115" i="20"/>
  <c r="E115" i="20"/>
  <c r="F115" i="20" l="1"/>
  <c r="H114" i="20"/>
  <c r="G115" i="20"/>
  <c r="J118" i="20"/>
  <c r="D116" i="20"/>
  <c r="G116" i="20" l="1"/>
  <c r="H115" i="20"/>
  <c r="J119" i="20"/>
  <c r="D117" i="20"/>
  <c r="F117" i="20" s="1"/>
  <c r="D118" i="20"/>
  <c r="F116" i="20"/>
  <c r="E116" i="20"/>
  <c r="H117" i="20" l="1"/>
  <c r="G118" i="20"/>
  <c r="E118" i="20"/>
  <c r="F118" i="20"/>
  <c r="J120" i="20"/>
  <c r="G117" i="20"/>
  <c r="E117" i="20"/>
  <c r="D120" i="20" l="1"/>
  <c r="J121" i="20"/>
  <c r="D119" i="20"/>
  <c r="E119" i="20"/>
  <c r="F119" i="20" l="1"/>
  <c r="H119" i="20"/>
  <c r="H118" i="20"/>
  <c r="E120" i="20"/>
  <c r="G119" i="20"/>
  <c r="J122" i="20"/>
  <c r="G120" i="20"/>
  <c r="F120" i="20"/>
  <c r="J123" i="20" l="1"/>
  <c r="J124" i="20"/>
  <c r="D121" i="20"/>
  <c r="E121" i="20"/>
  <c r="F121" i="20" l="1"/>
  <c r="H120" i="20"/>
  <c r="D122" i="20"/>
  <c r="G121" i="20"/>
  <c r="H121" i="20" l="1"/>
  <c r="F122" i="20"/>
  <c r="G122" i="20"/>
  <c r="E122" i="20"/>
  <c r="J125" i="20"/>
  <c r="D123" i="20"/>
  <c r="F123" i="20" l="1"/>
  <c r="J126" i="20"/>
  <c r="D124" i="20"/>
  <c r="D125" i="20"/>
  <c r="G123" i="20"/>
  <c r="E123" i="20"/>
  <c r="E124" i="20"/>
  <c r="F124" i="20" l="1"/>
  <c r="H124" i="20"/>
  <c r="G124" i="20"/>
  <c r="F125" i="20"/>
  <c r="E125" i="20"/>
  <c r="J127" i="20"/>
  <c r="G125" i="20"/>
  <c r="J128" i="20" l="1"/>
  <c r="D126" i="20"/>
  <c r="E126" i="20"/>
  <c r="F126" i="20"/>
  <c r="G126" i="20" l="1"/>
  <c r="H125" i="20"/>
  <c r="D127" i="20"/>
  <c r="G127" i="20" s="1"/>
  <c r="J129" i="20"/>
  <c r="E127" i="20"/>
  <c r="F127" i="20" l="1"/>
  <c r="H126" i="20"/>
  <c r="J130" i="20"/>
  <c r="D128" i="20"/>
  <c r="E128" i="20"/>
  <c r="F128" i="20" l="1"/>
  <c r="G128" i="20"/>
  <c r="D129" i="20"/>
  <c r="G129" i="20" s="1"/>
  <c r="J131" i="20"/>
  <c r="H128" i="20" l="1"/>
  <c r="J132" i="20"/>
  <c r="D131" i="20"/>
  <c r="D130" i="20"/>
  <c r="F129" i="20"/>
  <c r="E129" i="20"/>
  <c r="E130" i="20"/>
  <c r="F130" i="20" l="1"/>
  <c r="H130" i="20"/>
  <c r="H129" i="20"/>
  <c r="G130" i="20"/>
  <c r="G131" i="20"/>
  <c r="E131" i="20"/>
  <c r="J133" i="20"/>
  <c r="F131" i="20"/>
  <c r="D132" i="20" l="1"/>
  <c r="J134" i="20"/>
  <c r="F132" i="20"/>
  <c r="G132" i="20" l="1"/>
  <c r="H131" i="20"/>
  <c r="J135" i="20"/>
  <c r="D133" i="20"/>
  <c r="E132" i="20"/>
  <c r="D134" i="20"/>
  <c r="E133" i="20"/>
  <c r="F133" i="20" l="1"/>
  <c r="H133" i="20"/>
  <c r="H132" i="20"/>
  <c r="G133" i="20"/>
  <c r="F134" i="20"/>
  <c r="G134" i="20"/>
  <c r="E134" i="20"/>
  <c r="J137" i="20"/>
  <c r="J136" i="20"/>
  <c r="D136" i="20" l="1"/>
  <c r="D135" i="20"/>
  <c r="F135" i="20"/>
  <c r="E135" i="20" l="1"/>
  <c r="H135" i="20"/>
  <c r="H134" i="20"/>
  <c r="F136" i="20"/>
  <c r="G135" i="20"/>
  <c r="J138" i="20"/>
  <c r="E136" i="20"/>
  <c r="G136" i="20"/>
  <c r="J139" i="20" l="1"/>
  <c r="D137" i="20"/>
  <c r="H136" i="20" l="1"/>
  <c r="J140" i="20"/>
  <c r="D138" i="20"/>
  <c r="F137" i="20"/>
  <c r="G137" i="20"/>
  <c r="E137" i="20"/>
  <c r="H137" i="20" l="1"/>
  <c r="G138" i="20"/>
  <c r="J141" i="20"/>
  <c r="D139" i="20"/>
  <c r="F138" i="20"/>
  <c r="E138" i="20"/>
  <c r="F139" i="20" l="1"/>
  <c r="H138" i="20"/>
  <c r="G139" i="20"/>
  <c r="E139" i="20"/>
  <c r="J142" i="20"/>
  <c r="D140" i="20"/>
  <c r="F140" i="20"/>
  <c r="G140" i="20" l="1"/>
  <c r="H139" i="20"/>
  <c r="E140" i="20"/>
  <c r="J144" i="20"/>
  <c r="D141" i="20"/>
  <c r="J143" i="20"/>
  <c r="G141" i="20" l="1"/>
  <c r="H140" i="20"/>
  <c r="F141" i="20"/>
  <c r="D142" i="20"/>
  <c r="G142" i="20" s="1"/>
  <c r="E141" i="20"/>
  <c r="J145" i="20"/>
  <c r="H141" i="20" l="1"/>
  <c r="J146" i="20"/>
  <c r="D143" i="20"/>
  <c r="F142" i="20"/>
  <c r="E142" i="20"/>
  <c r="E143" i="20" l="1"/>
  <c r="H142" i="20"/>
  <c r="G143" i="20"/>
  <c r="F143" i="20"/>
  <c r="D144" i="20"/>
  <c r="G144" i="20" s="1"/>
  <c r="J147" i="20"/>
  <c r="E144" i="20"/>
  <c r="F144" i="20" l="1"/>
  <c r="H143" i="20"/>
  <c r="D145" i="20"/>
  <c r="G145" i="20" s="1"/>
  <c r="F145" i="20"/>
  <c r="E145" i="20" l="1"/>
  <c r="H144" i="20"/>
  <c r="D146" i="20"/>
  <c r="G146" i="20" s="1"/>
  <c r="J148" i="20"/>
  <c r="E146" i="20"/>
  <c r="F146" i="20" l="1"/>
  <c r="H145" i="20"/>
  <c r="J149" i="20"/>
  <c r="D147" i="20"/>
  <c r="D148" i="20"/>
  <c r="F147" i="20"/>
  <c r="F148" i="20" l="1"/>
  <c r="H146" i="20"/>
  <c r="J150" i="20"/>
  <c r="G147" i="20"/>
  <c r="E147" i="20"/>
  <c r="G148" i="20"/>
  <c r="E148" i="20"/>
  <c r="D149" i="20" l="1"/>
  <c r="J151" i="20"/>
  <c r="D150" i="20"/>
  <c r="F149" i="20" l="1"/>
  <c r="H149" i="20"/>
  <c r="H148" i="20"/>
  <c r="G150" i="20"/>
  <c r="E150" i="20"/>
  <c r="J152" i="20"/>
  <c r="D151" i="20"/>
  <c r="F150" i="20"/>
  <c r="G149" i="20"/>
  <c r="E149" i="20"/>
  <c r="H150" i="20" l="1"/>
  <c r="G151" i="20"/>
  <c r="E151" i="20"/>
  <c r="J153" i="20"/>
  <c r="D152" i="20"/>
  <c r="F151" i="20"/>
  <c r="H151" i="20" l="1"/>
  <c r="F152" i="20"/>
  <c r="E152" i="20"/>
  <c r="J154" i="20"/>
  <c r="G152" i="20"/>
  <c r="J155" i="20" l="1"/>
  <c r="D153" i="20"/>
  <c r="E153" i="20" s="1"/>
  <c r="F153" i="20"/>
  <c r="G153" i="20" l="1"/>
  <c r="H152" i="20"/>
  <c r="J156" i="20"/>
  <c r="D154" i="20"/>
  <c r="G154" i="20" s="1"/>
  <c r="E154" i="20"/>
  <c r="F154" i="20" l="1"/>
  <c r="H153" i="20"/>
  <c r="D155" i="20"/>
  <c r="J157" i="20"/>
  <c r="J158" i="20"/>
  <c r="E155" i="20"/>
  <c r="F155" i="20" l="1"/>
  <c r="H154" i="20"/>
  <c r="G155" i="20"/>
  <c r="D156" i="20"/>
  <c r="J159" i="20"/>
  <c r="E156" i="20"/>
  <c r="F156" i="20" l="1"/>
  <c r="H155" i="20"/>
  <c r="G156" i="20"/>
  <c r="D157" i="20"/>
  <c r="J160" i="20"/>
  <c r="E157" i="20"/>
  <c r="F157" i="20" l="1"/>
  <c r="H156" i="20"/>
  <c r="G157" i="20"/>
  <c r="D158" i="20"/>
  <c r="F158" i="20" l="1"/>
  <c r="H157" i="20"/>
  <c r="G158" i="20"/>
  <c r="E158" i="20"/>
  <c r="J161" i="20"/>
  <c r="D159" i="20"/>
  <c r="D160" i="20"/>
  <c r="E159" i="20"/>
  <c r="F159" i="20" l="1"/>
  <c r="H159" i="20"/>
  <c r="H158" i="20"/>
  <c r="G159" i="20"/>
  <c r="F160" i="20"/>
  <c r="G160" i="20"/>
  <c r="E160" i="20"/>
  <c r="J162" i="20"/>
  <c r="J163" i="20" l="1"/>
  <c r="D161" i="20"/>
  <c r="E161" i="20"/>
  <c r="G161" i="20" l="1"/>
  <c r="H160" i="20"/>
  <c r="F161" i="20"/>
  <c r="J164" i="20"/>
  <c r="D162" i="20"/>
  <c r="F162" i="20" s="1"/>
  <c r="E162" i="20"/>
  <c r="G162" i="20" l="1"/>
  <c r="H161" i="20"/>
  <c r="J165" i="20"/>
  <c r="D163" i="20"/>
  <c r="E163" i="20"/>
  <c r="F163" i="20" l="1"/>
  <c r="H162" i="20"/>
  <c r="G163" i="20"/>
  <c r="J166" i="20"/>
  <c r="D164" i="20"/>
  <c r="F164" i="20" s="1"/>
  <c r="H163" i="20" l="1"/>
  <c r="J167" i="20"/>
  <c r="E164" i="20"/>
  <c r="G164" i="20"/>
  <c r="D165" i="20"/>
  <c r="E165" i="20"/>
  <c r="F165" i="20" l="1"/>
  <c r="H164" i="20"/>
  <c r="J168" i="20"/>
  <c r="D166" i="20"/>
  <c r="G165" i="20"/>
  <c r="H165" i="20" l="1"/>
  <c r="J169" i="20"/>
  <c r="D167" i="20"/>
  <c r="F166" i="20"/>
  <c r="G166" i="20"/>
  <c r="E166" i="20"/>
  <c r="E167" i="20"/>
  <c r="H166" i="20" l="1"/>
  <c r="G167" i="20"/>
  <c r="F167" i="20"/>
  <c r="D169" i="20"/>
  <c r="J170" i="20"/>
  <c r="D168" i="20"/>
  <c r="F168" i="20" l="1"/>
  <c r="H168" i="20"/>
  <c r="H167" i="20"/>
  <c r="G169" i="20"/>
  <c r="E169" i="20"/>
  <c r="F169" i="20"/>
  <c r="G168" i="20"/>
  <c r="E168" i="20"/>
  <c r="J171" i="20"/>
  <c r="D171" i="20" l="1"/>
  <c r="J172" i="20"/>
  <c r="D170" i="20"/>
  <c r="E170" i="20"/>
  <c r="F170" i="20" l="1"/>
  <c r="H170" i="20"/>
  <c r="H169" i="20"/>
  <c r="G170" i="20"/>
  <c r="G171" i="20"/>
  <c r="E171" i="20"/>
  <c r="J173" i="20"/>
  <c r="F171" i="20"/>
  <c r="D172" i="20" l="1"/>
  <c r="J174" i="20"/>
  <c r="F172" i="20"/>
  <c r="H171" i="20" l="1"/>
  <c r="J175" i="20"/>
  <c r="D174" i="20"/>
  <c r="D173" i="20"/>
  <c r="F173" i="20"/>
  <c r="E172" i="20"/>
  <c r="G172" i="20"/>
  <c r="E173" i="20"/>
  <c r="F174" i="20" l="1"/>
  <c r="H173" i="20"/>
  <c r="G173" i="20"/>
  <c r="H172" i="20"/>
  <c r="J176" i="20"/>
  <c r="E174" i="20"/>
  <c r="G174" i="20"/>
  <c r="D175" i="20" l="1"/>
  <c r="G175" i="20" s="1"/>
  <c r="J177" i="20"/>
  <c r="H174" i="20" l="1"/>
  <c r="D176" i="20"/>
  <c r="F176" i="20"/>
  <c r="J178" i="20"/>
  <c r="F175" i="20"/>
  <c r="E175" i="20"/>
  <c r="E176" i="20"/>
  <c r="G176" i="20" l="1"/>
  <c r="H175" i="20"/>
  <c r="D178" i="20"/>
  <c r="J179" i="20"/>
  <c r="D177" i="20"/>
  <c r="F177" i="20" l="1"/>
  <c r="H177" i="20"/>
  <c r="F178" i="20"/>
  <c r="H176" i="20"/>
  <c r="J180" i="20"/>
  <c r="G177" i="20"/>
  <c r="E177" i="20"/>
  <c r="G178" i="20"/>
  <c r="E178" i="20"/>
  <c r="D180" i="20" l="1"/>
  <c r="D179" i="20"/>
  <c r="J181" i="20"/>
  <c r="G179" i="20" l="1"/>
  <c r="H179" i="20"/>
  <c r="H178" i="20"/>
  <c r="F180" i="20"/>
  <c r="J182" i="20"/>
  <c r="F179" i="20"/>
  <c r="E179" i="20"/>
  <c r="G180" i="20"/>
  <c r="E180" i="20"/>
  <c r="D182" i="20" l="1"/>
  <c r="D181" i="20"/>
  <c r="J183" i="20"/>
  <c r="F181" i="20"/>
  <c r="H181" i="20" l="1"/>
  <c r="H180" i="20"/>
  <c r="G182" i="20"/>
  <c r="E182" i="20"/>
  <c r="F182" i="20"/>
  <c r="E181" i="20"/>
  <c r="G181" i="20"/>
  <c r="J184" i="20"/>
  <c r="D183" i="20" l="1"/>
  <c r="G183" i="20" s="1"/>
  <c r="J185" i="20"/>
  <c r="E183" i="20"/>
  <c r="F183" i="20" l="1"/>
  <c r="D184" i="20"/>
  <c r="G184" i="20" s="1"/>
  <c r="J186" i="20"/>
  <c r="H183" i="20" l="1"/>
  <c r="J188" i="20"/>
  <c r="J187" i="20"/>
  <c r="D185" i="20"/>
  <c r="F184" i="20"/>
  <c r="E184" i="20"/>
  <c r="F185" i="20" l="1"/>
  <c r="H184" i="20"/>
  <c r="E185" i="20"/>
  <c r="G185" i="20"/>
  <c r="F186" i="20"/>
  <c r="D186" i="20"/>
  <c r="H185" i="20" l="1"/>
  <c r="J189" i="20"/>
  <c r="E186" i="20"/>
  <c r="G186" i="20"/>
  <c r="D187" i="20"/>
  <c r="E187" i="20"/>
  <c r="F187" i="20" l="1"/>
  <c r="H186" i="20"/>
  <c r="G187" i="20"/>
  <c r="D189" i="20"/>
  <c r="D188" i="20"/>
  <c r="J190" i="20"/>
  <c r="H188" i="20" l="1"/>
  <c r="H187" i="20"/>
  <c r="G189" i="20"/>
  <c r="E189" i="20"/>
  <c r="J191" i="20"/>
  <c r="F189" i="20"/>
  <c r="F188" i="20"/>
  <c r="G188" i="20"/>
  <c r="E188" i="20"/>
  <c r="D190" i="20" l="1"/>
  <c r="J192" i="20"/>
  <c r="F190" i="20"/>
  <c r="H189" i="20" l="1"/>
  <c r="D191" i="20"/>
  <c r="F191" i="20" s="1"/>
  <c r="E190" i="20"/>
  <c r="G190" i="20"/>
  <c r="J193" i="20"/>
  <c r="E191" i="20"/>
  <c r="G191" i="20" l="1"/>
  <c r="H190" i="20"/>
  <c r="J195" i="20"/>
  <c r="D192" i="20"/>
  <c r="J194" i="20"/>
  <c r="F192" i="20" l="1"/>
  <c r="H191" i="20"/>
  <c r="D193" i="20"/>
  <c r="E192" i="20"/>
  <c r="G192" i="20"/>
  <c r="F193" i="20"/>
  <c r="H192" i="20" l="1"/>
  <c r="D195" i="20"/>
  <c r="F194" i="20"/>
  <c r="D194" i="20"/>
  <c r="G193" i="20"/>
  <c r="E193" i="20"/>
  <c r="J196" i="20"/>
  <c r="E194" i="20"/>
  <c r="H194" i="20" l="1"/>
  <c r="H193" i="20"/>
  <c r="G194" i="20"/>
  <c r="E195" i="20"/>
  <c r="G195" i="20"/>
  <c r="F195" i="20"/>
  <c r="J197" i="20"/>
  <c r="D196" i="20" l="1"/>
  <c r="J198" i="20"/>
  <c r="H195" i="20" l="1"/>
  <c r="G196" i="20"/>
  <c r="D197" i="20"/>
  <c r="F196" i="20"/>
  <c r="E196" i="20"/>
  <c r="J199" i="20"/>
  <c r="J201" i="20" l="1"/>
  <c r="J200" i="20"/>
  <c r="F197" i="20"/>
  <c r="E197" i="20"/>
  <c r="G197" i="20"/>
  <c r="D198" i="20"/>
  <c r="H197" i="20" l="1"/>
  <c r="D199" i="20"/>
  <c r="F199" i="20"/>
  <c r="F198" i="20"/>
  <c r="G198" i="20"/>
  <c r="E198" i="20"/>
  <c r="E199" i="20" l="1"/>
  <c r="G199" i="20"/>
  <c r="H198" i="20"/>
  <c r="D201" i="20"/>
  <c r="J202" i="20"/>
  <c r="D200" i="20"/>
  <c r="F200" i="20"/>
  <c r="H200" i="20" l="1"/>
  <c r="E201" i="20"/>
  <c r="H199" i="20"/>
  <c r="J203" i="20"/>
  <c r="F201" i="20"/>
  <c r="E200" i="20"/>
  <c r="G200" i="20"/>
  <c r="J204" i="20"/>
  <c r="G201" i="20"/>
  <c r="D202" i="20" l="1"/>
  <c r="G202" i="20" s="1"/>
  <c r="E202" i="20"/>
  <c r="F202" i="20" l="1"/>
  <c r="H201" i="20"/>
  <c r="D203" i="20"/>
  <c r="G203" i="20" s="1"/>
  <c r="J205" i="20"/>
  <c r="H202" i="20" l="1"/>
  <c r="D204" i="20"/>
  <c r="F203" i="20"/>
  <c r="E203" i="20"/>
  <c r="J206" i="20"/>
  <c r="E204" i="20"/>
  <c r="G204" i="20" l="1"/>
  <c r="H203" i="20"/>
  <c r="F204" i="20"/>
  <c r="D205" i="20"/>
  <c r="J207" i="20"/>
  <c r="G205" i="20" l="1"/>
  <c r="H204" i="20"/>
  <c r="D206" i="20"/>
  <c r="E206" i="20" s="1"/>
  <c r="F205" i="20"/>
  <c r="E205" i="20"/>
  <c r="J208" i="20"/>
  <c r="F206" i="20" l="1"/>
  <c r="G206" i="20"/>
  <c r="H205" i="20"/>
  <c r="D208" i="20"/>
  <c r="J209" i="20"/>
  <c r="D207" i="20"/>
  <c r="F207" i="20"/>
  <c r="H207" i="20" l="1"/>
  <c r="H206" i="20"/>
  <c r="G208" i="20"/>
  <c r="E208" i="20"/>
  <c r="J210" i="20"/>
  <c r="F208" i="20"/>
  <c r="E207" i="20"/>
  <c r="G207" i="20"/>
  <c r="J212" i="20" l="1"/>
  <c r="J211" i="20"/>
  <c r="D209" i="20"/>
  <c r="G209" i="20" l="1"/>
  <c r="H208" i="20"/>
  <c r="D210" i="20"/>
  <c r="F209" i="20"/>
  <c r="E209" i="20"/>
  <c r="E210" i="20"/>
  <c r="F210" i="20" l="1"/>
  <c r="H209" i="20"/>
  <c r="G210" i="20"/>
  <c r="J213" i="20"/>
  <c r="J214" i="20"/>
  <c r="D211" i="20"/>
  <c r="F211" i="20" s="1"/>
  <c r="H210" i="20" l="1"/>
  <c r="E211" i="20"/>
  <c r="G211" i="20"/>
  <c r="D213" i="20"/>
  <c r="D212" i="20"/>
  <c r="H212" i="20" l="1"/>
  <c r="H211" i="20"/>
  <c r="F213" i="20"/>
  <c r="E213" i="20"/>
  <c r="F212" i="20"/>
  <c r="G212" i="20"/>
  <c r="E212" i="20"/>
  <c r="J215" i="20"/>
  <c r="G213" i="20"/>
  <c r="J217" i="20" l="1"/>
  <c r="D214" i="20"/>
  <c r="F214" i="20" s="1"/>
  <c r="J216" i="20"/>
  <c r="E214" i="20" l="1"/>
  <c r="H213" i="20"/>
  <c r="G214" i="20"/>
  <c r="D215" i="20"/>
  <c r="E215" i="20"/>
  <c r="F215" i="20" l="1"/>
  <c r="H214" i="20"/>
  <c r="G215" i="20"/>
  <c r="J218" i="20"/>
  <c r="J219" i="20"/>
  <c r="D216" i="20"/>
  <c r="F216" i="20" l="1"/>
  <c r="H215" i="20"/>
  <c r="E216" i="20"/>
  <c r="G216" i="20"/>
  <c r="D217" i="20"/>
  <c r="H216" i="20" l="1"/>
  <c r="F217" i="20"/>
  <c r="G217" i="20"/>
  <c r="E217" i="20"/>
  <c r="J220" i="20"/>
  <c r="D218" i="20"/>
  <c r="F218" i="20" l="1"/>
  <c r="H217" i="20"/>
  <c r="E218" i="20"/>
  <c r="G218" i="20"/>
  <c r="D219" i="20"/>
  <c r="J221" i="20"/>
  <c r="E219" i="20"/>
  <c r="F219" i="20" l="1"/>
  <c r="G219" i="20"/>
  <c r="H218" i="20"/>
  <c r="J223" i="20"/>
  <c r="D220" i="20"/>
  <c r="J222" i="20"/>
  <c r="E220" i="20"/>
  <c r="F220" i="20" l="1"/>
  <c r="H219" i="20"/>
  <c r="G220" i="20"/>
  <c r="D221" i="20"/>
  <c r="J224" i="20"/>
  <c r="E221" i="20"/>
  <c r="F221" i="20" l="1"/>
  <c r="H220" i="20"/>
  <c r="G221" i="20"/>
  <c r="D222" i="20"/>
  <c r="E222" i="20"/>
  <c r="F222" i="20" l="1"/>
  <c r="H221" i="20"/>
  <c r="G222" i="20"/>
  <c r="D223" i="20"/>
  <c r="G223" i="20" s="1"/>
  <c r="J225" i="20"/>
  <c r="J226" i="20"/>
  <c r="E223" i="20"/>
  <c r="F223" i="20" l="1"/>
  <c r="H222" i="20"/>
  <c r="D224" i="20"/>
  <c r="F224" i="20" l="1"/>
  <c r="H223" i="20"/>
  <c r="F225" i="20"/>
  <c r="D225" i="20"/>
  <c r="G224" i="20"/>
  <c r="E224" i="20"/>
  <c r="J227" i="20"/>
  <c r="E225" i="20"/>
  <c r="H224" i="20" l="1"/>
  <c r="G225" i="20"/>
  <c r="J228" i="20"/>
  <c r="D226" i="20"/>
  <c r="F226" i="20"/>
  <c r="H225" i="20" l="1"/>
  <c r="D227" i="20"/>
  <c r="J229" i="20"/>
  <c r="G226" i="20"/>
  <c r="E226" i="20"/>
  <c r="G227" i="20"/>
  <c r="E227" i="20"/>
  <c r="F227" i="20" l="1"/>
  <c r="H226" i="20"/>
  <c r="J230" i="20"/>
  <c r="D228" i="20"/>
  <c r="F228" i="20" s="1"/>
  <c r="H227" i="20" l="1"/>
  <c r="D229" i="20"/>
  <c r="J231" i="20"/>
  <c r="G228" i="20"/>
  <c r="E228" i="20"/>
  <c r="G229" i="20"/>
  <c r="E229" i="20"/>
  <c r="F229" i="20" l="1"/>
  <c r="H228" i="20"/>
  <c r="D231" i="20"/>
  <c r="F230" i="20"/>
  <c r="J232" i="20"/>
  <c r="D230" i="20"/>
  <c r="H230" i="20" l="1"/>
  <c r="H229" i="20"/>
  <c r="F231" i="20"/>
  <c r="E231" i="20"/>
  <c r="J233" i="20"/>
  <c r="E230" i="20"/>
  <c r="G230" i="20"/>
  <c r="G231" i="20"/>
  <c r="J235" i="20" l="1"/>
  <c r="D232" i="20"/>
  <c r="J234" i="20"/>
  <c r="H231" i="20" l="1"/>
  <c r="G232" i="20"/>
  <c r="D233" i="20"/>
  <c r="G233" i="20" s="1"/>
  <c r="F232" i="20"/>
  <c r="E232" i="20"/>
  <c r="H232" i="20" l="1"/>
  <c r="D235" i="20"/>
  <c r="J236" i="20"/>
  <c r="F233" i="20"/>
  <c r="E233" i="20"/>
  <c r="D234" i="20"/>
  <c r="F234" i="20" s="1"/>
  <c r="H234" i="20" l="1"/>
  <c r="F235" i="20"/>
  <c r="H233" i="20"/>
  <c r="J237" i="20"/>
  <c r="E234" i="20"/>
  <c r="G234" i="20"/>
  <c r="D236" i="20"/>
  <c r="G235" i="20"/>
  <c r="E235" i="20"/>
  <c r="F236" i="20" l="1"/>
  <c r="H235" i="20"/>
  <c r="J238" i="20"/>
  <c r="E236" i="20"/>
  <c r="G236" i="20"/>
  <c r="F237" i="20" l="1"/>
  <c r="D237" i="20"/>
  <c r="J239" i="20"/>
  <c r="E237" i="20"/>
  <c r="G237" i="20" l="1"/>
  <c r="H236" i="20"/>
  <c r="J240" i="20"/>
  <c r="D238" i="20"/>
  <c r="F238" i="20" l="1"/>
  <c r="H237" i="20"/>
  <c r="F239" i="20"/>
  <c r="D239" i="20"/>
  <c r="E239" i="20" s="1"/>
  <c r="G238" i="20"/>
  <c r="E238" i="20"/>
  <c r="J241" i="20"/>
  <c r="H238" i="20" l="1"/>
  <c r="G239" i="20"/>
  <c r="D241" i="20"/>
  <c r="J242" i="20"/>
  <c r="D240" i="20"/>
  <c r="F240" i="20" s="1"/>
  <c r="E240" i="20"/>
  <c r="H240" i="20" l="1"/>
  <c r="G240" i="20"/>
  <c r="H239" i="20"/>
  <c r="F241" i="20"/>
  <c r="G241" i="20"/>
  <c r="E241" i="20"/>
  <c r="J243" i="20"/>
  <c r="D242" i="20" l="1"/>
  <c r="J244" i="20"/>
  <c r="E242" i="20"/>
  <c r="H241" i="20" l="1"/>
  <c r="F242" i="20"/>
  <c r="G242" i="20"/>
  <c r="J245" i="20"/>
  <c r="D243" i="20"/>
  <c r="F243" i="20" s="1"/>
  <c r="H242" i="20" l="1"/>
  <c r="D244" i="20"/>
  <c r="F244" i="20"/>
  <c r="G243" i="20"/>
  <c r="E243" i="20"/>
  <c r="J246" i="20"/>
  <c r="E244" i="20" l="1"/>
  <c r="G244" i="20"/>
  <c r="H243" i="20"/>
  <c r="J248" i="20"/>
  <c r="J247" i="20"/>
  <c r="D245" i="20"/>
  <c r="F245" i="20" s="1"/>
  <c r="H244" i="20" l="1"/>
  <c r="D246" i="20"/>
  <c r="G245" i="20"/>
  <c r="E245" i="20"/>
  <c r="J249" i="20"/>
  <c r="F246" i="20"/>
  <c r="E246" i="20"/>
  <c r="G246" i="20" l="1"/>
  <c r="H245" i="20"/>
  <c r="J250" i="20"/>
  <c r="D247" i="20"/>
  <c r="E247" i="20"/>
  <c r="F247" i="20" l="1"/>
  <c r="H246" i="20"/>
  <c r="G247" i="20"/>
  <c r="D248" i="20"/>
  <c r="E248" i="20"/>
  <c r="F248" i="20" l="1"/>
  <c r="H247" i="20"/>
  <c r="G248" i="20"/>
  <c r="D249" i="20"/>
  <c r="F249" i="20"/>
  <c r="J251" i="20"/>
  <c r="E249" i="20"/>
  <c r="G249" i="20" l="1"/>
  <c r="H248" i="20"/>
  <c r="D251" i="20"/>
  <c r="J252" i="20"/>
  <c r="D250" i="20"/>
  <c r="F250" i="20" l="1"/>
  <c r="H250" i="20"/>
  <c r="H249" i="20"/>
  <c r="E251" i="20"/>
  <c r="G251" i="20"/>
  <c r="J253" i="20"/>
  <c r="F251" i="20"/>
  <c r="G250" i="20"/>
  <c r="E250" i="20"/>
  <c r="J255" i="20" l="1"/>
  <c r="D252" i="20"/>
  <c r="J254" i="20"/>
  <c r="E252" i="20"/>
  <c r="F252" i="20" l="1"/>
  <c r="H251" i="20"/>
  <c r="G252" i="20"/>
  <c r="D253" i="20"/>
  <c r="E253" i="20"/>
  <c r="F253" i="20" l="1"/>
  <c r="H252" i="20"/>
  <c r="G253" i="20"/>
  <c r="J256" i="20"/>
  <c r="F254" i="20"/>
  <c r="D254" i="20"/>
  <c r="J257" i="20" l="1"/>
  <c r="G254" i="20"/>
  <c r="E254" i="20"/>
  <c r="D255" i="20"/>
  <c r="F255" i="20" l="1"/>
  <c r="H254" i="20"/>
  <c r="J258" i="20"/>
  <c r="E255" i="20"/>
  <c r="G255" i="20"/>
  <c r="D256" i="20"/>
  <c r="F256" i="20" l="1"/>
  <c r="H255" i="20"/>
  <c r="J259" i="20"/>
  <c r="E256" i="20"/>
  <c r="G256" i="20"/>
  <c r="D257" i="20"/>
  <c r="E257" i="20"/>
  <c r="F257" i="20" l="1"/>
  <c r="H256" i="20"/>
  <c r="G257" i="20"/>
  <c r="D259" i="20"/>
  <c r="J260" i="20"/>
  <c r="F258" i="20"/>
  <c r="D258" i="20"/>
  <c r="H258" i="20" l="1"/>
  <c r="H257" i="20"/>
  <c r="F259" i="20"/>
  <c r="G259" i="20"/>
  <c r="E259" i="20"/>
  <c r="G258" i="20"/>
  <c r="E258" i="20"/>
  <c r="J261" i="20"/>
  <c r="J263" i="20" l="1"/>
  <c r="J262" i="20"/>
  <c r="D260" i="20"/>
  <c r="E260" i="20"/>
  <c r="F260" i="20" l="1"/>
  <c r="H259" i="20"/>
  <c r="G260" i="20"/>
  <c r="D261" i="20"/>
  <c r="H260" i="20" l="1"/>
  <c r="D262" i="20"/>
  <c r="E262" i="20" s="1"/>
  <c r="F262" i="20"/>
  <c r="J264" i="20"/>
  <c r="F261" i="20"/>
  <c r="E261" i="20"/>
  <c r="G261" i="20"/>
  <c r="G262" i="20" l="1"/>
  <c r="H261" i="20"/>
  <c r="J266" i="20"/>
  <c r="D263" i="20"/>
  <c r="G263" i="20" s="1"/>
  <c r="J265" i="20"/>
  <c r="H262" i="20" l="1"/>
  <c r="D264" i="20"/>
  <c r="F264" i="20"/>
  <c r="F263" i="20"/>
  <c r="E263" i="20"/>
  <c r="E264" i="20"/>
  <c r="G264" i="20" l="1"/>
  <c r="H263" i="20"/>
  <c r="D265" i="20"/>
  <c r="J267" i="20"/>
  <c r="H264" i="20" l="1"/>
  <c r="F265" i="20"/>
  <c r="G265" i="20"/>
  <c r="E265" i="20"/>
  <c r="J268" i="20"/>
  <c r="D266" i="20"/>
  <c r="F266" i="20" l="1"/>
  <c r="H265" i="20"/>
  <c r="D267" i="20"/>
  <c r="F267" i="20" s="1"/>
  <c r="G266" i="20"/>
  <c r="E266" i="20"/>
  <c r="D268" i="20"/>
  <c r="J269" i="20"/>
  <c r="E267" i="20"/>
  <c r="H267" i="20" l="1"/>
  <c r="G267" i="20"/>
  <c r="H266" i="20"/>
  <c r="F268" i="20"/>
  <c r="J270" i="20"/>
  <c r="G268" i="20"/>
  <c r="E268" i="20"/>
  <c r="D269" i="20" l="1"/>
  <c r="F269" i="20"/>
  <c r="J271" i="20"/>
  <c r="G269" i="20"/>
  <c r="E269" i="20"/>
  <c r="H268" i="20" l="1"/>
  <c r="F270" i="20"/>
  <c r="D270" i="20"/>
  <c r="G270" i="20" s="1"/>
  <c r="J272" i="20"/>
  <c r="E270" i="20"/>
  <c r="H269" i="20" l="1"/>
  <c r="D271" i="20"/>
  <c r="J273" i="20"/>
  <c r="E271" i="20"/>
  <c r="F271" i="20" l="1"/>
  <c r="H270" i="20"/>
  <c r="G271" i="20"/>
  <c r="D272" i="20"/>
  <c r="G272" i="20" s="1"/>
  <c r="J274" i="20"/>
  <c r="E272" i="20"/>
  <c r="F272" i="20" l="1"/>
  <c r="H271" i="20"/>
  <c r="D273" i="20"/>
  <c r="G273" i="20" s="1"/>
  <c r="J275" i="20"/>
  <c r="E273" i="20"/>
  <c r="F273" i="20" l="1"/>
  <c r="J276" i="20"/>
  <c r="D275" i="20"/>
  <c r="D274" i="20"/>
  <c r="F274" i="20" l="1"/>
  <c r="H274" i="20"/>
  <c r="F275" i="20"/>
  <c r="H273" i="20"/>
  <c r="J277" i="20"/>
  <c r="G274" i="20"/>
  <c r="E274" i="20"/>
  <c r="G275" i="20"/>
  <c r="E275" i="20"/>
  <c r="J278" i="20" l="1"/>
  <c r="D276" i="20"/>
  <c r="G276" i="20" l="1"/>
  <c r="H275" i="20"/>
  <c r="D277" i="20"/>
  <c r="F276" i="20"/>
  <c r="E276" i="20"/>
  <c r="J279" i="20"/>
  <c r="E277" i="20"/>
  <c r="F277" i="20" l="1"/>
  <c r="H276" i="20"/>
  <c r="G277" i="20"/>
  <c r="J280" i="20"/>
  <c r="F278" i="20"/>
  <c r="D278" i="20"/>
  <c r="H277" i="20" l="1"/>
  <c r="D279" i="20"/>
  <c r="G278" i="20"/>
  <c r="E278" i="20"/>
  <c r="J281" i="20"/>
  <c r="G279" i="20" l="1"/>
  <c r="H278" i="20"/>
  <c r="D281" i="20"/>
  <c r="J282" i="20"/>
  <c r="F279" i="20"/>
  <c r="E279" i="20"/>
  <c r="D280" i="20"/>
  <c r="F280" i="20" l="1"/>
  <c r="H280" i="20"/>
  <c r="H279" i="20"/>
  <c r="E281" i="20"/>
  <c r="G280" i="20"/>
  <c r="E280" i="20"/>
  <c r="J283" i="20"/>
  <c r="F281" i="20"/>
  <c r="J284" i="20"/>
  <c r="G281" i="20"/>
  <c r="D282" i="20" l="1"/>
  <c r="G282" i="20" s="1"/>
  <c r="E282" i="20"/>
  <c r="F282" i="20" l="1"/>
  <c r="H281" i="20"/>
  <c r="F283" i="20"/>
  <c r="D283" i="20"/>
  <c r="J285" i="20"/>
  <c r="H282" i="20" l="1"/>
  <c r="J286" i="20"/>
  <c r="D284" i="20"/>
  <c r="G283" i="20"/>
  <c r="E283" i="20"/>
  <c r="E284" i="20"/>
  <c r="F284" i="20" l="1"/>
  <c r="H283" i="20"/>
  <c r="G284" i="20"/>
  <c r="J287" i="20"/>
  <c r="D285" i="20"/>
  <c r="F285" i="20" l="1"/>
  <c r="H284" i="20"/>
  <c r="G285" i="20"/>
  <c r="E285" i="20"/>
  <c r="J288" i="20"/>
  <c r="D286" i="20"/>
  <c r="F286" i="20" l="1"/>
  <c r="H285" i="20"/>
  <c r="G286" i="20"/>
  <c r="E286" i="20"/>
  <c r="D287" i="20"/>
  <c r="J289" i="20"/>
  <c r="F287" i="20"/>
  <c r="H286" i="20" l="1"/>
  <c r="E287" i="20"/>
  <c r="G287" i="20"/>
  <c r="J290" i="20"/>
  <c r="D289" i="20"/>
  <c r="D288" i="20"/>
  <c r="F288" i="20" l="1"/>
  <c r="H288" i="20"/>
  <c r="H287" i="20"/>
  <c r="G289" i="20"/>
  <c r="E289" i="20"/>
  <c r="J291" i="20"/>
  <c r="G288" i="20"/>
  <c r="E288" i="20"/>
  <c r="F289" i="20"/>
  <c r="D290" i="20"/>
  <c r="H289" i="20" l="1"/>
  <c r="F290" i="20"/>
  <c r="G290" i="20"/>
  <c r="E290" i="20"/>
  <c r="J293" i="20"/>
  <c r="J292" i="20"/>
  <c r="D291" i="20" l="1"/>
  <c r="E291" i="20"/>
  <c r="G291" i="20" l="1"/>
  <c r="H290" i="20"/>
  <c r="F291" i="20"/>
  <c r="J294" i="20"/>
  <c r="D292" i="20"/>
  <c r="H291" i="20" l="1"/>
  <c r="F292" i="20"/>
  <c r="J295" i="20"/>
  <c r="D293" i="20"/>
  <c r="D294" i="20"/>
  <c r="G292" i="20"/>
  <c r="E292" i="20"/>
  <c r="E293" i="20"/>
  <c r="G293" i="20" l="1"/>
  <c r="H293" i="20"/>
  <c r="H292" i="20"/>
  <c r="F293" i="20"/>
  <c r="G294" i="20"/>
  <c r="E294" i="20"/>
  <c r="J296" i="20"/>
  <c r="F294" i="20"/>
  <c r="J297" i="20" l="1"/>
  <c r="D295" i="20"/>
  <c r="G295" i="20" l="1"/>
  <c r="H294" i="20"/>
  <c r="D296" i="20"/>
  <c r="F296" i="20" s="1"/>
  <c r="F295" i="20"/>
  <c r="E295" i="20"/>
  <c r="J298" i="20"/>
  <c r="E296" i="20"/>
  <c r="H295" i="20" l="1"/>
  <c r="G296" i="20"/>
  <c r="D298" i="20"/>
  <c r="J299" i="20"/>
  <c r="D297" i="20"/>
  <c r="H297" i="20" l="1"/>
  <c r="H296" i="20"/>
  <c r="E298" i="20"/>
  <c r="G298" i="20"/>
  <c r="J300" i="20"/>
  <c r="F298" i="20"/>
  <c r="F297" i="20"/>
  <c r="G297" i="20"/>
  <c r="E297" i="20"/>
  <c r="J301" i="20"/>
  <c r="J302" i="20" l="1"/>
  <c r="D299" i="20"/>
  <c r="E299" i="20"/>
  <c r="F299" i="20" l="1"/>
  <c r="H298" i="20"/>
  <c r="G299" i="20"/>
  <c r="D300" i="20"/>
  <c r="E300" i="20"/>
  <c r="F300" i="20" l="1"/>
  <c r="G300" i="20"/>
  <c r="J303" i="20"/>
  <c r="D301" i="20"/>
  <c r="G301" i="20" s="1"/>
  <c r="H300" i="20" l="1"/>
  <c r="F302" i="20"/>
  <c r="D303" i="20"/>
  <c r="D302" i="20"/>
  <c r="F301" i="20"/>
  <c r="E301" i="20"/>
  <c r="J304" i="20"/>
  <c r="E302" i="20"/>
  <c r="G302" i="20" l="1"/>
  <c r="H301" i="20"/>
  <c r="G303" i="20"/>
  <c r="E303" i="20"/>
  <c r="F303" i="20"/>
  <c r="J305" i="20"/>
  <c r="J306" i="20" l="1"/>
  <c r="D304" i="20"/>
  <c r="F304" i="20"/>
  <c r="E304" i="20"/>
  <c r="H303" i="20" l="1"/>
  <c r="G304" i="20"/>
  <c r="J307" i="20"/>
  <c r="D305" i="20"/>
  <c r="F305" i="20" l="1"/>
  <c r="H304" i="20"/>
  <c r="J308" i="20"/>
  <c r="G305" i="20"/>
  <c r="E305" i="20"/>
  <c r="J309" i="20"/>
  <c r="D306" i="20"/>
  <c r="H305" i="20" l="1"/>
  <c r="F306" i="20"/>
  <c r="G306" i="20"/>
  <c r="E306" i="20"/>
  <c r="F307" i="20"/>
  <c r="D307" i="20"/>
  <c r="H306" i="20" l="1"/>
  <c r="G307" i="20"/>
  <c r="E307" i="20"/>
  <c r="F308" i="20"/>
  <c r="J310" i="20"/>
  <c r="D308" i="20"/>
  <c r="G308" i="20" l="1"/>
  <c r="H307" i="20"/>
  <c r="E308" i="20"/>
  <c r="D309" i="20"/>
  <c r="F309" i="20"/>
  <c r="J311" i="20"/>
  <c r="H308" i="20" l="1"/>
  <c r="F310" i="20"/>
  <c r="D310" i="20"/>
  <c r="J312" i="20"/>
  <c r="G309" i="20"/>
  <c r="E309" i="20"/>
  <c r="H309" i="20" l="1"/>
  <c r="J314" i="20"/>
  <c r="J313" i="20"/>
  <c r="G310" i="20"/>
  <c r="E310" i="20"/>
  <c r="F311" i="20"/>
  <c r="D311" i="20"/>
  <c r="H310" i="20" l="1"/>
  <c r="E311" i="20"/>
  <c r="G311" i="20"/>
  <c r="D312" i="20"/>
  <c r="F312" i="20"/>
  <c r="E312" i="20"/>
  <c r="G312" i="20" l="1"/>
  <c r="H311" i="20"/>
  <c r="D313" i="20"/>
  <c r="H312" i="20" s="1"/>
  <c r="J315" i="20"/>
  <c r="F313" i="20"/>
  <c r="J316" i="20" l="1"/>
  <c r="E313" i="20"/>
  <c r="G313" i="20"/>
  <c r="D314" i="20"/>
  <c r="F314" i="20" l="1"/>
  <c r="H313" i="20"/>
  <c r="D316" i="20"/>
  <c r="D315" i="20"/>
  <c r="G314" i="20"/>
  <c r="E314" i="20"/>
  <c r="F315" i="20"/>
  <c r="J317" i="20"/>
  <c r="E315" i="20"/>
  <c r="H315" i="20" l="1"/>
  <c r="H314" i="20"/>
  <c r="G315" i="20"/>
  <c r="G316" i="20"/>
  <c r="E316" i="20"/>
  <c r="F316" i="20"/>
  <c r="J318" i="20"/>
  <c r="D317" i="20"/>
  <c r="E317" i="20" l="1"/>
  <c r="H316" i="20"/>
  <c r="D318" i="20"/>
  <c r="J319" i="20"/>
  <c r="F317" i="20"/>
  <c r="G317" i="20"/>
  <c r="G318" i="20" l="1"/>
  <c r="H317" i="20"/>
  <c r="J320" i="20"/>
  <c r="F318" i="20"/>
  <c r="E318" i="20"/>
  <c r="J321" i="20" l="1"/>
  <c r="D319" i="20"/>
  <c r="J322" i="20"/>
  <c r="F319" i="20"/>
  <c r="E319" i="20" l="1"/>
  <c r="H318" i="20"/>
  <c r="F320" i="20"/>
  <c r="G319" i="20"/>
  <c r="D320" i="20"/>
  <c r="H319" i="20" l="1"/>
  <c r="D321" i="20"/>
  <c r="F321" i="20" s="1"/>
  <c r="G320" i="20"/>
  <c r="E320" i="20"/>
  <c r="J323" i="20"/>
  <c r="E321" i="20" l="1"/>
  <c r="G321" i="20"/>
  <c r="H320" i="20"/>
  <c r="D322" i="20"/>
  <c r="G322" i="20" s="1"/>
  <c r="J324" i="20"/>
  <c r="E322" i="20"/>
  <c r="F322" i="20" l="1"/>
  <c r="D323" i="20"/>
  <c r="J325" i="20"/>
  <c r="E323" i="20"/>
  <c r="G323" i="20"/>
  <c r="F323" i="20" l="1"/>
  <c r="H322" i="20"/>
  <c r="D324" i="20"/>
  <c r="G324" i="20" s="1"/>
  <c r="J327" i="20"/>
  <c r="J326" i="20"/>
  <c r="E324" i="20"/>
  <c r="F324" i="20" l="1"/>
  <c r="H323" i="20"/>
  <c r="D326" i="20"/>
  <c r="F325" i="20"/>
  <c r="D325" i="20"/>
  <c r="H325" i="20" l="1"/>
  <c r="H324" i="20"/>
  <c r="F326" i="20"/>
  <c r="E326" i="20"/>
  <c r="J328" i="20"/>
  <c r="G325" i="20"/>
  <c r="E325" i="20"/>
  <c r="G326" i="20"/>
  <c r="J329" i="20" l="1"/>
  <c r="D328" i="20"/>
  <c r="D327" i="20"/>
  <c r="F327" i="20" l="1"/>
  <c r="H327" i="20"/>
  <c r="H326" i="20"/>
  <c r="J330" i="20"/>
  <c r="F328" i="20"/>
  <c r="G327" i="20"/>
  <c r="E327" i="20"/>
  <c r="D329" i="20"/>
  <c r="E328" i="20"/>
  <c r="G328" i="20"/>
  <c r="H328" i="20" l="1"/>
  <c r="F329" i="20"/>
  <c r="E329" i="20"/>
  <c r="J331" i="20"/>
  <c r="G329" i="20"/>
  <c r="D330" i="20" l="1"/>
  <c r="J332" i="20"/>
  <c r="F330" i="20"/>
  <c r="E330" i="20"/>
  <c r="G330" i="20" l="1"/>
  <c r="H329" i="20"/>
  <c r="J333" i="20"/>
  <c r="J334" i="20"/>
  <c r="D331" i="20"/>
  <c r="F331" i="20" l="1"/>
  <c r="H330" i="20"/>
  <c r="F332" i="20"/>
  <c r="D332" i="20"/>
  <c r="G332" i="20" s="1"/>
  <c r="G331" i="20"/>
  <c r="E331" i="20"/>
  <c r="E332" i="20"/>
  <c r="J335" i="20" l="1"/>
  <c r="D334" i="20"/>
  <c r="F333" i="20"/>
  <c r="D333" i="20"/>
  <c r="H333" i="20" l="1"/>
  <c r="H332" i="20"/>
  <c r="E334" i="20"/>
  <c r="F334" i="20"/>
  <c r="E333" i="20"/>
  <c r="G333" i="20"/>
  <c r="J336" i="20"/>
  <c r="G334" i="20"/>
  <c r="D336" i="20" l="1"/>
  <c r="J337" i="20"/>
  <c r="D335" i="20"/>
  <c r="F335" i="20" l="1"/>
  <c r="H335" i="20"/>
  <c r="H334" i="20"/>
  <c r="F336" i="20"/>
  <c r="G336" i="20"/>
  <c r="E336" i="20"/>
  <c r="J338" i="20"/>
  <c r="G335" i="20"/>
  <c r="E335" i="20"/>
  <c r="H331" i="20" l="1"/>
  <c r="D338" i="20"/>
  <c r="F337" i="20"/>
  <c r="D337" i="20"/>
  <c r="J339" i="20"/>
  <c r="H336" i="20" l="1"/>
  <c r="G338" i="20"/>
  <c r="E338" i="20"/>
  <c r="F338" i="20"/>
  <c r="J340" i="20"/>
  <c r="G337" i="20"/>
  <c r="E337" i="20"/>
  <c r="J341" i="20"/>
  <c r="D339" i="20" l="1"/>
  <c r="F339" i="20"/>
  <c r="E339" i="20"/>
  <c r="H338" i="20" l="1"/>
  <c r="G339" i="20"/>
  <c r="J342" i="20"/>
  <c r="J343" i="20"/>
  <c r="D340" i="20"/>
  <c r="F340" i="20" l="1"/>
  <c r="H339" i="20"/>
  <c r="D341" i="20"/>
  <c r="G341" i="20" s="1"/>
  <c r="G340" i="20"/>
  <c r="E340" i="20"/>
  <c r="E341" i="20" l="1"/>
  <c r="F341" i="20"/>
  <c r="H340" i="20"/>
  <c r="J344" i="20"/>
  <c r="F342" i="20"/>
  <c r="D342" i="20"/>
  <c r="H341" i="20" l="1"/>
  <c r="F343" i="20"/>
  <c r="D343" i="20"/>
  <c r="G342" i="20"/>
  <c r="E342" i="20"/>
  <c r="J345" i="20"/>
  <c r="H342" i="20" l="1"/>
  <c r="J346" i="20"/>
  <c r="D344" i="20"/>
  <c r="F344" i="20" s="1"/>
  <c r="G343" i="20"/>
  <c r="E343" i="20"/>
  <c r="E344" i="20"/>
  <c r="G344" i="20" l="1"/>
  <c r="H343" i="20"/>
  <c r="F345" i="20"/>
  <c r="D345" i="20"/>
  <c r="J347" i="20"/>
  <c r="H344" i="20" l="1"/>
  <c r="F346" i="20"/>
  <c r="D346" i="20"/>
  <c r="J349" i="20"/>
  <c r="E345" i="20"/>
  <c r="G345" i="20"/>
  <c r="J348" i="20"/>
  <c r="E346" i="20"/>
  <c r="G346" i="20" l="1"/>
  <c r="H345" i="20"/>
  <c r="D348" i="20"/>
  <c r="F347" i="20"/>
  <c r="D347" i="20"/>
  <c r="H347" i="20" l="1"/>
  <c r="H346" i="20"/>
  <c r="F348" i="20"/>
  <c r="E348" i="20"/>
  <c r="J350" i="20"/>
  <c r="G347" i="20"/>
  <c r="E347" i="20"/>
  <c r="G348" i="20"/>
  <c r="J352" i="20" l="1"/>
  <c r="D349" i="20"/>
  <c r="G349" i="20" s="1"/>
  <c r="J351" i="20"/>
  <c r="F349" i="20"/>
  <c r="E349" i="20"/>
  <c r="H348" i="20" l="1"/>
  <c r="D350" i="20"/>
  <c r="G350" i="20" s="1"/>
  <c r="H349" i="20" l="1"/>
  <c r="J353" i="20"/>
  <c r="D351" i="20"/>
  <c r="F350" i="20"/>
  <c r="E350" i="20"/>
  <c r="E351" i="20"/>
  <c r="G351" i="20" l="1"/>
  <c r="F351" i="20"/>
  <c r="D353" i="20"/>
  <c r="J354" i="20"/>
  <c r="D352" i="20"/>
  <c r="F352" i="20" s="1"/>
  <c r="H350" i="20" s="1"/>
  <c r="H352" i="20" l="1"/>
  <c r="H351" i="20"/>
  <c r="G353" i="20"/>
  <c r="E353" i="20"/>
  <c r="J355" i="20"/>
  <c r="F353" i="20"/>
  <c r="G352" i="20"/>
  <c r="E352" i="20"/>
  <c r="J357" i="20" l="1"/>
  <c r="J356" i="20"/>
  <c r="D354" i="20"/>
  <c r="G354" i="20" l="1"/>
  <c r="D355" i="20"/>
  <c r="F355" i="20"/>
  <c r="F354" i="20"/>
  <c r="E354" i="20"/>
  <c r="J358" i="20"/>
  <c r="E355" i="20"/>
  <c r="H354" i="20" l="1"/>
  <c r="G355" i="20"/>
  <c r="D356" i="20"/>
  <c r="F356" i="20" s="1"/>
  <c r="H355" i="20" l="1"/>
  <c r="J359" i="20"/>
  <c r="F357" i="20"/>
  <c r="D357" i="20"/>
  <c r="G356" i="20"/>
  <c r="E356" i="20"/>
  <c r="E357" i="20" l="1"/>
  <c r="H356" i="20"/>
  <c r="J360" i="20"/>
  <c r="F358" i="20"/>
  <c r="G357" i="20"/>
  <c r="D358" i="20"/>
  <c r="H357" i="20" l="1"/>
  <c r="J361" i="20"/>
  <c r="G358" i="20"/>
  <c r="E358" i="20"/>
  <c r="D359" i="20"/>
  <c r="E359" i="20" l="1"/>
  <c r="H358" i="20"/>
  <c r="F359" i="20"/>
  <c r="G359" i="20"/>
  <c r="D360" i="20"/>
  <c r="F360" i="20" s="1"/>
  <c r="J362" i="20"/>
  <c r="E360" i="20" l="1"/>
  <c r="H359" i="20"/>
  <c r="G360" i="20"/>
  <c r="J363" i="20"/>
  <c r="D361" i="20"/>
  <c r="E361" i="20"/>
  <c r="F361" i="20" l="1"/>
  <c r="H360" i="20"/>
  <c r="G361" i="20"/>
  <c r="J364" i="20"/>
  <c r="D363" i="20"/>
  <c r="D362" i="20"/>
  <c r="F362" i="20" l="1"/>
  <c r="H362" i="20"/>
  <c r="G363" i="20"/>
  <c r="H361" i="20"/>
  <c r="G362" i="20"/>
  <c r="E362" i="20"/>
  <c r="J365" i="20"/>
  <c r="F363" i="20"/>
  <c r="E363" i="20"/>
  <c r="J367" i="20" l="1"/>
  <c r="J366" i="20"/>
  <c r="D364" i="20"/>
  <c r="F364" i="20" s="1"/>
  <c r="H363" i="20" l="1"/>
  <c r="D365" i="20"/>
  <c r="E364" i="20"/>
  <c r="G364" i="20"/>
  <c r="D366" i="20"/>
  <c r="F365" i="20"/>
  <c r="E365" i="20"/>
  <c r="H365" i="20" l="1"/>
  <c r="H364" i="20"/>
  <c r="G365" i="20"/>
  <c r="E366" i="20"/>
  <c r="G366" i="20"/>
  <c r="F366" i="20"/>
  <c r="K368" i="20"/>
  <c r="D367" i="20" s="1"/>
  <c r="H367" i="20" s="1"/>
  <c r="H59" i="20" l="1"/>
  <c r="H85" i="20"/>
  <c r="H196" i="20"/>
  <c r="H253" i="20"/>
  <c r="H272" i="20"/>
  <c r="H337" i="20"/>
  <c r="H88" i="20"/>
  <c r="H299" i="20"/>
  <c r="H5" i="20"/>
  <c r="H30" i="20"/>
  <c r="H56" i="20"/>
  <c r="H91" i="20"/>
  <c r="H116" i="20"/>
  <c r="H147" i="20"/>
  <c r="H107" i="20"/>
  <c r="H62" i="20"/>
  <c r="H76" i="20"/>
  <c r="H72" i="20"/>
  <c r="H366" i="20"/>
  <c r="E367" i="20"/>
  <c r="F367" i="20"/>
  <c r="I20" i="18" s="1"/>
  <c r="G367" i="20"/>
  <c r="H353" i="20" l="1"/>
  <c r="H182" i="20"/>
  <c r="H302" i="20"/>
  <c r="H321" i="20"/>
  <c r="H2" i="20"/>
  <c r="H123" i="20"/>
  <c r="H122" i="20"/>
  <c r="H106" i="20"/>
  <c r="H92" i="20"/>
  <c r="L14" i="18"/>
  <c r="L18" i="18"/>
  <c r="L24" i="18"/>
  <c r="L22" i="18"/>
  <c r="L21" i="18"/>
  <c r="L16" i="18"/>
  <c r="I14" i="18"/>
  <c r="H14" i="18" s="1"/>
  <c r="L26" i="18"/>
  <c r="H127" i="20"/>
  <c r="L33" i="18"/>
  <c r="L23" i="18"/>
  <c r="L25" i="18"/>
  <c r="L27" i="18"/>
  <c r="L29" i="18"/>
  <c r="I24" i="18"/>
  <c r="H24" i="18" s="1"/>
  <c r="I32" i="18"/>
  <c r="K32" i="18" s="1"/>
  <c r="L32" i="18"/>
  <c r="L31" i="18"/>
  <c r="L19" i="18"/>
  <c r="I28" i="18"/>
  <c r="J28" i="18" s="1"/>
  <c r="L20" i="18"/>
  <c r="L30" i="18"/>
  <c r="I30" i="18"/>
  <c r="J30" i="18" s="1"/>
  <c r="L28" i="18"/>
  <c r="I15" i="18"/>
  <c r="H15" i="18" s="1"/>
  <c r="L15" i="18"/>
  <c r="I23" i="18"/>
  <c r="J23" i="18" s="1"/>
  <c r="I29" i="18"/>
  <c r="J29" i="18" s="1"/>
  <c r="I31" i="18"/>
  <c r="H31" i="18" s="1"/>
  <c r="I21" i="18"/>
  <c r="J21" i="18" s="1"/>
  <c r="I16" i="18"/>
  <c r="H16" i="18" s="1"/>
  <c r="H20" i="18"/>
  <c r="J20" i="18"/>
  <c r="K20" i="18" s="1"/>
  <c r="I25" i="18"/>
  <c r="I18" i="18"/>
  <c r="L17" i="18"/>
  <c r="I26" i="18"/>
  <c r="J26" i="18" s="1"/>
  <c r="I22" i="18"/>
  <c r="I27" i="18"/>
  <c r="J27" i="18" s="1"/>
  <c r="I19" i="18"/>
  <c r="I17" i="18"/>
  <c r="J17" i="18" s="1"/>
  <c r="I33" i="18"/>
  <c r="J14" i="18" l="1"/>
  <c r="K14" i="18" s="1"/>
  <c r="J15" i="18"/>
  <c r="K15" i="18" s="1"/>
  <c r="J24" i="18"/>
  <c r="K24" i="18" s="1"/>
  <c r="H28" i="18"/>
  <c r="K28" i="18"/>
  <c r="H32" i="18"/>
  <c r="J32" i="18"/>
  <c r="K29" i="18"/>
  <c r="H29" i="18"/>
  <c r="H30" i="18"/>
  <c r="H23" i="18"/>
  <c r="K30" i="18"/>
  <c r="K23" i="18"/>
  <c r="K31" i="18"/>
  <c r="J31" i="18"/>
  <c r="K21" i="18"/>
  <c r="H21" i="18"/>
  <c r="J16" i="18"/>
  <c r="K16" i="18" s="1"/>
  <c r="H18" i="18"/>
  <c r="J18" i="18"/>
  <c r="K18" i="18" s="1"/>
  <c r="J25" i="18"/>
  <c r="K25" i="18" s="1"/>
  <c r="H25" i="18"/>
  <c r="K26" i="18"/>
  <c r="J19" i="18"/>
  <c r="K19" i="18" s="1"/>
  <c r="H19" i="18"/>
  <c r="H27" i="18"/>
  <c r="H26" i="18"/>
  <c r="H22" i="18"/>
  <c r="J22" i="18"/>
  <c r="K22" i="18" s="1"/>
  <c r="K27" i="18"/>
  <c r="K17" i="18"/>
  <c r="H17" i="18"/>
  <c r="H33" i="18"/>
  <c r="K33" i="18"/>
  <c r="J33" i="18"/>
  <c r="L34" i="18" l="1"/>
</calcChain>
</file>

<file path=xl/sharedStrings.xml><?xml version="1.0" encoding="utf-8"?>
<sst xmlns="http://schemas.openxmlformats.org/spreadsheetml/2006/main" count="41" uniqueCount="31">
  <si>
    <t>Date</t>
  </si>
  <si>
    <t>Début</t>
  </si>
  <si>
    <t>Fin</t>
  </si>
  <si>
    <t>Nb jours</t>
  </si>
  <si>
    <t>Total</t>
  </si>
  <si>
    <t>agrégat.début</t>
  </si>
  <si>
    <t>agrégat.fin</t>
  </si>
  <si>
    <t>agrégat.num</t>
  </si>
  <si>
    <t>agrégat.période</t>
  </si>
  <si>
    <t>agrégat.num.période</t>
  </si>
  <si>
    <t>Absentéisme antérieur</t>
  </si>
  <si>
    <t>N°</t>
  </si>
  <si>
    <t>Traitement</t>
  </si>
  <si>
    <t>Plein traitement</t>
  </si>
  <si>
    <t>Demi traitement</t>
  </si>
  <si>
    <t>Traitement antérieur</t>
  </si>
  <si>
    <t>Statut</t>
  </si>
  <si>
    <t>Statut agent</t>
  </si>
  <si>
    <t>A - Titulaires ou stagiaires CNRACL à temps complet</t>
  </si>
  <si>
    <t>C - Titulaires ou stagiaires CNRACL à temps non complet</t>
  </si>
  <si>
    <t>B - Titulaires ou stagiaires CNRACL à temps partiel</t>
  </si>
  <si>
    <t>Date survenance sinistre</t>
  </si>
  <si>
    <t>D - Titulaires ou stagiaires IRCANTEC +150h/trimestre</t>
  </si>
  <si>
    <t>E - Titulaires ou stagiaires IRCANTEC -150h/trimestre</t>
  </si>
  <si>
    <t>F - Non titulaire IRCANTEC +150h/trimestre</t>
  </si>
  <si>
    <t>G - Non titulaire IRCANTEC -150h/trimestre</t>
  </si>
  <si>
    <t>Total Plein traitement</t>
  </si>
  <si>
    <t>Type traitement</t>
  </si>
  <si>
    <t>Alerte(s)</t>
  </si>
  <si>
    <t>Droits théoriques</t>
  </si>
  <si>
    <t>Nom de l'agent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</si>
</sst>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95B3D7"/>
      </bottom>
      <diagonal/>
    </border>
    <border>
      <left/>
      <right style="thin">
        <color theme="4" tint="0.3999755851924192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3" fillId="33" borderId="1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3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/>
    <xf numFmtId="14" fontId="18" fillId="0" borderId="13" xfId="0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13" fillId="33" borderId="10" xfId="0" applyFont="1" applyFill="1" applyBorder="1"/>
    <xf numFmtId="0" fontId="0" fillId="0" borderId="0" xfId="0" applyFont="1" applyAlignment="1">
      <alignment horizontal="justify" vertical="center"/>
    </xf>
    <xf numFmtId="0" fontId="13" fillId="33" borderId="10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NumberFormat="1" applyAlignment="1" applyProtection="1">
      <alignment horizontal="left"/>
      <protection hidden="1"/>
    </xf>
    <xf numFmtId="0" fontId="0" fillId="0" borderId="0" xfId="0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Border="1" applyProtection="1">
      <protection hidden="1"/>
    </xf>
    <xf numFmtId="14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13" fillId="33" borderId="0" xfId="0" applyFont="1" applyFill="1" applyBorder="1" applyAlignment="1" applyProtection="1">
      <alignment horizontal="center"/>
    </xf>
    <xf numFmtId="14" fontId="0" fillId="34" borderId="0" xfId="0" applyNumberFormat="1" applyFont="1" applyFill="1" applyBorder="1" applyAlignment="1" applyProtection="1">
      <alignment horizontal="center"/>
      <protection locked="0"/>
    </xf>
    <xf numFmtId="0" fontId="13" fillId="33" borderId="12" xfId="0" applyFont="1" applyFill="1" applyBorder="1" applyAlignment="1" applyProtection="1">
      <alignment horizontal="center" vertical="center"/>
    </xf>
    <xf numFmtId="0" fontId="13" fillId="33" borderId="11" xfId="0" applyFont="1" applyFill="1" applyBorder="1" applyAlignment="1" applyProtection="1">
      <alignment horizontal="center" vertical="center"/>
    </xf>
    <xf numFmtId="0" fontId="13" fillId="33" borderId="0" xfId="0" applyFont="1" applyFill="1" applyBorder="1" applyAlignment="1" applyProtection="1">
      <alignment horizontal="center" vertical="center"/>
    </xf>
    <xf numFmtId="0" fontId="13" fillId="33" borderId="14" xfId="0" applyFont="1" applyFill="1" applyBorder="1" applyAlignment="1" applyProtection="1">
      <alignment horizontal="center" vertical="center"/>
    </xf>
    <xf numFmtId="14" fontId="13" fillId="33" borderId="0" xfId="0" applyNumberFormat="1" applyFont="1" applyFill="1" applyBorder="1" applyAlignment="1" applyProtection="1">
      <alignment horizontal="center" vertical="center"/>
    </xf>
    <xf numFmtId="0" fontId="14" fillId="34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14" fontId="0" fillId="0" borderId="0" xfId="0" applyNumberFormat="1" applyFont="1" applyFill="1" applyBorder="1" applyAlignment="1" applyProtection="1">
      <alignment horizontal="center"/>
      <protection locked="0" hidden="1"/>
    </xf>
    <xf numFmtId="0" fontId="0" fillId="34" borderId="0" xfId="0" applyNumberFormat="1" applyFont="1" applyFill="1" applyBorder="1" applyAlignment="1" applyProtection="1">
      <alignment horizontal="center" vertical="center"/>
      <protection locked="0" hidden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63"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justify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0" formatCode="General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rgb="FF95B3D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hidden="1"/>
    </dxf>
    <dxf>
      <alignment horizontal="right" vertical="bottom" textRotation="0" wrapText="0" indent="0" justifyLastLine="0" shrinkToFit="0" readingOrder="0"/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hidden="1"/>
    </dxf>
    <dxf>
      <protection locked="1" hidden="1"/>
    </dxf>
    <dxf>
      <numFmt numFmtId="19" formatCode="dd/mm/yyyy"/>
      <alignment horizontal="center" vertical="center" textRotation="0" wrapText="0" indent="0" justifyLastLine="0" shrinkToFit="0" readingOrder="0"/>
      <protection hidden="1"/>
    </dxf>
    <dxf>
      <protection locked="1" hidden="1"/>
    </dxf>
    <dxf>
      <numFmt numFmtId="19" formatCode="dd/mm/yyyy"/>
      <alignment horizontal="center" vertical="center" textRotation="0" wrapText="0" indent="0" justifyLastLine="0" shrinkToFit="0" readingOrder="0"/>
      <protection hidden="1"/>
    </dxf>
    <dxf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hidden="1"/>
    </dxf>
    <dxf>
      <protection hidden="1"/>
    </dxf>
    <dxf>
      <numFmt numFmtId="19" formatCode="dd/mm/yyyy"/>
      <alignment horizontal="center" vertical="center" textRotation="0" wrapText="0" indent="0" justifyLastLine="0" shrinkToFit="0" readingOrder="0"/>
      <protection hidden="1"/>
    </dxf>
    <dxf>
      <numFmt numFmtId="19" formatCode="dd/mm/yyyy"/>
      <alignment horizontal="center" vertical="center" textRotation="0" wrapText="0" indent="0" justifyLastLine="0" shrinkToFit="0" readingOrder="0"/>
      <protection hidden="0"/>
    </dxf>
    <dxf>
      <alignment horizontal="center" vertical="center" textRotation="0" wrapText="0" indent="0" justifyLastLine="0" shrinkToFit="0" readingOrder="0"/>
      <protection locked="1" hidden="1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right" vertical="bottom" textRotation="0" wrapText="0" indent="0" justifyLastLine="0" shrinkToFit="0" readingOrder="0"/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hidden="1"/>
    </dxf>
    <dxf>
      <protection locked="1" hidden="1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protection locked="1" hidden="1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hidden="1"/>
    </dxf>
    <dxf>
      <protection hidden="1"/>
    </dxf>
    <dxf>
      <alignment horizontal="center" vertical="center" textRotation="0" wrapText="0" indent="0" justifyLastLine="0" shrinkToFit="0" readingOrder="0"/>
      <protection hidden="1"/>
    </dxf>
    <dxf>
      <alignment horizontal="center" vertical="center" textRotation="0" wrapText="0" indent="0" justifyLastLine="0" shrinkToFit="0" readingOrder="0"/>
      <protection hidden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0000000}" name="Tableau_absentéisme" displayName="Tableau_absentéisme" ref="B13:F34" totalsRowCount="1" headerRowDxfId="56" dataDxfId="55" totalsRowDxfId="54">
  <tableColumns count="5">
    <tableColumn id="8" xr3:uid="{00000000-0010-0000-0000-000008000000}" name="N°" dataDxfId="53" totalsRowDxfId="52"/>
    <tableColumn id="2" xr3:uid="{00000000-0010-0000-0000-000002000000}" name="Début" dataDxfId="51" totalsRowDxfId="50"/>
    <tableColumn id="3" xr3:uid="{00000000-0010-0000-0000-000003000000}" name="Fin" dataDxfId="49" totalsRowDxfId="48"/>
    <tableColumn id="4" xr3:uid="{00000000-0010-0000-0000-000004000000}" name="Nb jours" totalsRowLabel="Total Plein traitement" dataDxfId="47" totalsRowDxfId="46">
      <calculatedColumnFormula>IF(OR(Tableau_absentéisme[[#This Row],[Début]]="",Tableau_absentéisme[[#This Row],[Fin]]=""),"",Tableau_absentéisme[[#This Row],[Fin]]-Tableau_absentéisme[[#This Row],[Début]]+1)</calculatedColumnFormula>
    </tableColumn>
    <tableColumn id="6" xr3:uid="{00000000-0010-0000-0000-000006000000}" name="Traitement" totalsRowFunction="custom" dataDxfId="45" totalsRowDxfId="44">
      <totalsRowFormula>SUMIF(Tableau_absentéisme[Traitement],"Plein traitement",Tableau_absentéisme[Nb jours])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1000000}" name="Tableau_résumé" displayName="Tableau_résumé" ref="H13:L34" totalsRowCount="1" headerRowDxfId="43" dataDxfId="42" totalsRowDxfId="41">
  <tableColumns count="5">
    <tableColumn id="1" xr3:uid="{00000000-0010-0000-0100-000001000000}" name="N°" dataDxfId="40" totalsRowDxfId="39">
      <calculatedColumnFormula>IF(Tableau_résumé[[#This Row],[Début]]="","",ROW()-ROW(Tableau_résumé[[#All],[N°]]))</calculatedColumnFormula>
    </tableColumn>
    <tableColumn id="2" xr3:uid="{00000000-0010-0000-0100-000002000000}" name="Début" dataDxfId="38" totalsRowDxfId="37">
      <calculatedColumnFormula>AT_Date_début</calculatedColumnFormula>
    </tableColumn>
    <tableColumn id="3" xr3:uid="{00000000-0010-0000-0100-000003000000}" name="Fin" dataDxfId="36" totalsRowDxfId="35">
      <calculatedColumnFormula>AT_Date_fin</calculatedColumnFormula>
    </tableColumn>
    <tableColumn id="5" xr3:uid="{00000000-0010-0000-0100-000005000000}" name="Nb jours" totalsRowLabel="Total Plein traitement" dataDxfId="34" totalsRowDxfId="33">
      <calculatedColumnFormula>IF(Tableau_résumé[[#This Row],[Début]]="","",Tableau_résumé[[#This Row],[Fin]]-Tableau_résumé[[#This Row],[Début]]+1)</calculatedColumnFormula>
    </tableColumn>
    <tableColumn id="4" xr3:uid="{00000000-0010-0000-0100-000004000000}" name="Traitement" totalsRowFunction="custom" dataDxfId="32" totalsRowDxfId="31">
      <calculatedColumnFormula>Calcul_traitement</calculatedColumnFormula>
      <totalsRowFormula>SUMIF(Tableau_résumé[Traitement],"Plein traitement",Tableau_résumé[Nb jours])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2000000}" name="Tableau_calcul" displayName="Tableau_calcul" ref="D1:K368" totalsRowCount="1" headerRowDxfId="30" dataDxfId="28" headerRowBorderDxfId="29" tableBorderDxfId="27">
  <autoFilter ref="D1:K367" xr:uid="{00000000-0009-0000-0100-000010000000}"/>
  <tableColumns count="8">
    <tableColumn id="2" xr3:uid="{00000000-0010-0000-0200-000002000000}" name="agrégat.période" dataDxfId="26" totalsRowDxfId="25">
      <calculatedColumnFormula>IF(Tableau_calcul[[#This Row],[Traitement]]&lt;&gt;K1,"début",IF(Tableau_calcul[[#This Row],[Traitement]]&lt;&gt;K3,"fin","continue"))</calculatedColumnFormula>
    </tableColumn>
    <tableColumn id="5" xr3:uid="{00000000-0010-0000-0200-000005000000}" name="agrégat.num" dataDxfId="24" totalsRowDxfId="23">
      <calculatedColumnFormula>COUNTIF($D$2:D2,"début")</calculatedColumnFormula>
    </tableColumn>
    <tableColumn id="14" xr3:uid="{00000000-0010-0000-0200-00000E000000}" name="agrégat.num.période" dataDxfId="22" totalsRowDxfId="21">
      <calculatedColumnFormula>CONCATENATE(IF(Tableau_calcul[[#This Row],[Traitement]]&lt;&gt;K1,"début",IF(Tableau_calcul[[#This Row],[Traitement]]&lt;&gt;K3,"fin","continue")),COUNTIF($D$2:D2,"début"))</calculatedColumnFormula>
    </tableColumn>
    <tableColumn id="10" xr3:uid="{00000000-0010-0000-0200-00000A000000}" name="agrégat.début" dataDxfId="20" totalsRowDxfId="19">
      <calculatedColumnFormula>IF(LEFT(Tableau_calcul[[#This Row],[agrégat.période]],5)="début",Tableau_calcul[[#This Row],[Date]],"")</calculatedColumnFormula>
    </tableColumn>
    <tableColumn id="11" xr3:uid="{00000000-0010-0000-0200-00000B000000}" name="agrégat.fin" dataDxfId="18" totalsRowDxfId="17">
      <calculatedColumnFormula>IF(AND(Tableau_calcul[[#This Row],[agrégat.période]]="début",D3&lt;&gt;"début"),VLOOKUP(CONCATENATE("fin",Tableau_calcul[[#This Row],[agrégat.num]]),Tableau_calcul[[agrégat.num.période]:[Date]],4,FALSE),IF(AND(Tableau_calcul[[#This Row],[agrégat.période]]="début",D3="début"),Tableau_calcul[[#This Row],[agrégat.début]],""))</calculatedColumnFormula>
    </tableColumn>
    <tableColumn id="1" xr3:uid="{00000000-0010-0000-0200-000001000000}" name="Date" dataDxfId="16">
      <calculatedColumnFormula>I1+1</calculatedColumnFormula>
    </tableColumn>
    <tableColumn id="3" xr3:uid="{00000000-0010-0000-0200-000003000000}" name="Traitement antérieur" totalsRowLabel="Total" dataDxfId="15" totalsRowDxfId="14">
      <calculatedColumnFormula>COUNTIF('Calcul auto'!B2:$B$367,"Plein traitement")+COUNTIF($K$1:K1,"Plein traitement")</calculatedColumnFormula>
    </tableColumn>
    <tableColumn id="6" xr3:uid="{00000000-0010-0000-0200-000006000000}" name="Traitement" totalsRowFunction="custom" dataDxfId="13" totalsRowDxfId="12">
      <calculatedColumnFormula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auto'!B1:$B$367,"Plein traitement")+COUNTIF($K$1:K1,"Plein traitement"),COUNTIF('Calcul auto'!B2:B$367,"Plein traitement")+COUNTIF($K$1:K1,"Plein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ans",COUNTIF(B2:$B$367,"Demi traitement")+COUNTIF($K$1:K1,"Demi traitement")&gt;=30),AND(Ancienneté="&gt;= 2 et &lt; 3 ans",COUNTIF(B2:$B$367,"Demi traitement")+COUNTIF($K$1:K1,"Demi traitement")&gt;=60),AND(Ancienneté="3 ans ou plus",COUNTIF(B2:$B$367,"Demi traitement")+COUNTIF($K$1:K1,"Demi traitement")&gt;=90))),"Sans traitement","Demi traitement"))))))</calculatedColumnFormula>
      <totalsRowFormula>COUNTIF(Tableau_calcul[Traitement],"Plein traitement")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Tableau_absentéisme_décomposé" displayName="Tableau_absentéisme_décomposé" ref="A1:B368" totalsRowCount="1" dataDxfId="11">
  <autoFilter ref="A1:B367" xr:uid="{00000000-0009-0000-0100-00000F000000}"/>
  <tableColumns count="2">
    <tableColumn id="1" xr3:uid="{00000000-0010-0000-0300-000001000000}" name="Date" totalsRowLabel="Total" dataDxfId="10" totalsRowDxfId="9">
      <calculatedColumnFormula>EDATE(Date_survenance,-12)</calculatedColumnFormula>
    </tableColumn>
    <tableColumn id="6" xr3:uid="{00000000-0010-0000-0300-000006000000}" name="Traitement" totalsRowFunction="custom" dataDxfId="8" totalsRowDxfId="7">
      <calculatedColumnFormula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calculatedColumnFormula>
      <totalsRowFormula>COUNTIF(Tableau_absentéisme_décomposé[Traitement],"Plein traitement")</totalsRow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au_statut" displayName="Tableau_statut" ref="B1:B8" totalsRowShown="0" headerRowDxfId="6" headerRowBorderDxfId="5" tableBorderDxfId="4">
  <autoFilter ref="B1:B8" xr:uid="{00000000-0009-0000-0100-000002000000}"/>
  <tableColumns count="1">
    <tableColumn id="1" xr3:uid="{00000000-0010-0000-0400-000001000000}" name="Statut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au_type_traitement" displayName="Tableau_type_traitement" ref="A1:A3" totalsRowShown="0" headerRowDxfId="2" dataDxfId="1">
  <autoFilter ref="A1:A3" xr:uid="{00000000-0009-0000-0100-000001000000}"/>
  <tableColumns count="1">
    <tableColumn id="1" xr3:uid="{00000000-0010-0000-0500-000001000000}" name="Type traite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S378"/>
  <sheetViews>
    <sheetView showGridLines="0" tabSelected="1" workbookViewId="0">
      <selection activeCell="B8" sqref="B8:F8"/>
    </sheetView>
  </sheetViews>
  <sheetFormatPr baseColWidth="10" defaultRowHeight="15" x14ac:dyDescent="0.25"/>
  <cols>
    <col min="1" max="1" width="3.5703125" style="3" customWidth="1"/>
    <col min="2" max="2" width="5.7109375" style="3" customWidth="1"/>
    <col min="3" max="5" width="10.7109375" style="3" customWidth="1"/>
    <col min="6" max="6" width="15.7109375" style="3" bestFit="1" customWidth="1"/>
    <col min="7" max="7" width="10.7109375" style="3" customWidth="1"/>
    <col min="8" max="8" width="5.7109375" style="3" customWidth="1"/>
    <col min="9" max="11" width="10.7109375" style="3" customWidth="1"/>
    <col min="12" max="12" width="15.7109375" style="3" bestFit="1" customWidth="1"/>
    <col min="13" max="13" width="2.85546875" style="3" customWidth="1"/>
    <col min="14" max="14" width="10.7109375" style="3" customWidth="1"/>
    <col min="15" max="15" width="10.7109375" style="14" customWidth="1"/>
    <col min="16" max="16" width="15.7109375" style="12" bestFit="1" customWidth="1"/>
    <col min="17" max="17" width="14" style="3" customWidth="1"/>
    <col min="19" max="19" width="11.42578125" style="5"/>
    <col min="20" max="21" width="11.42578125" style="3"/>
    <col min="22" max="22" width="10.28515625" style="3" bestFit="1" customWidth="1"/>
    <col min="23" max="16384" width="11.42578125" style="3"/>
  </cols>
  <sheetData>
    <row r="1" spans="1:19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O1" s="3"/>
      <c r="P1" s="3"/>
      <c r="R1" s="3"/>
    </row>
    <row r="2" spans="1:19" x14ac:dyDescent="0.25">
      <c r="A2" s="20"/>
      <c r="B2" s="33" t="s">
        <v>30</v>
      </c>
      <c r="C2" s="33"/>
      <c r="D2" s="33"/>
      <c r="E2" s="33"/>
      <c r="F2" s="33"/>
      <c r="G2" s="20"/>
      <c r="H2" s="20"/>
      <c r="I2" s="20"/>
      <c r="J2" s="20"/>
      <c r="K2" s="20"/>
      <c r="L2" s="20"/>
      <c r="M2" s="20"/>
      <c r="O2" s="3"/>
      <c r="P2" s="3"/>
      <c r="R2" s="3"/>
    </row>
    <row r="3" spans="1:19" x14ac:dyDescent="0.25">
      <c r="A3" s="20"/>
      <c r="B3" s="34"/>
      <c r="C3" s="34"/>
      <c r="D3" s="34"/>
      <c r="E3" s="34"/>
      <c r="F3" s="34"/>
      <c r="G3" s="20"/>
      <c r="H3" s="20"/>
      <c r="I3" s="20"/>
      <c r="J3" s="20"/>
      <c r="K3" s="20"/>
      <c r="L3" s="20"/>
      <c r="M3" s="20"/>
      <c r="O3" s="3"/>
      <c r="P3" s="3"/>
      <c r="R3" s="3"/>
    </row>
    <row r="4" spans="1:19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O4" s="3"/>
      <c r="P4" s="3"/>
      <c r="R4" s="3"/>
    </row>
    <row r="5" spans="1:19" x14ac:dyDescent="0.25">
      <c r="A5" s="20"/>
      <c r="B5" s="33" t="s">
        <v>21</v>
      </c>
      <c r="C5" s="33"/>
      <c r="D5" s="33"/>
      <c r="E5" s="33"/>
      <c r="F5" s="33"/>
      <c r="G5" s="30"/>
      <c r="H5" s="39" t="s">
        <v>28</v>
      </c>
      <c r="I5" s="39"/>
      <c r="J5" s="39"/>
      <c r="K5" s="39"/>
      <c r="L5" s="39"/>
      <c r="M5" s="21"/>
      <c r="O5" s="3"/>
      <c r="P5" s="3"/>
      <c r="R5" s="3"/>
    </row>
    <row r="6" spans="1:19" ht="15" customHeight="1" x14ac:dyDescent="0.25">
      <c r="A6" s="20"/>
      <c r="B6" s="34"/>
      <c r="C6" s="34"/>
      <c r="D6" s="34"/>
      <c r="E6" s="34"/>
      <c r="F6" s="34"/>
      <c r="G6" s="30"/>
      <c r="H6" s="40" t="str">
        <f>CONCATENATE(IF(Date_survenance="",CONCATENATE("- Renseigner une date de survenance"&amp;CHAR(10)),""),IF(Statut_agent="",CONCATENATE("- Préciser le statut de l'agent"&amp;CHAR(10)),""),IF(AND(OR(LEFT(Statut_agent,1)="F",LEFT(Statut_agent,1)="G"),Date_entrée_coll=""),CONCATENATE("- Renseigner la date d'entrée dans la collectivité"&amp;CHAR(10)),""),IF(OR(COUNTA(Tableau_absentéisme[N°])-COUNTBLANK(Tableau_absentéisme[N°])&lt;&gt;COUNTA(Tableau_absentéisme[Début]),COUNTA(Tableau_absentéisme[N°])-COUNTBLANK(Tableau_absentéisme[N°])&lt;&gt;COUNTA(Tableau_absentéisme[Fin]),COUNTA(Tableau_absentéisme[N°])-COUNTBLANK(Tableau_absentéisme[N°])&lt;&gt;COUNTA(Tableau_absentéisme[Nb jours])-COUNTBLANK(Tableau_absentéisme[Nb jours]),COUNTA(Tableau_absentéisme[N°])-COUNTBLANK(Tableau_absentéisme[N°])&lt;&gt;COUNTA(Tableau_absentéisme[Traitement])),CONCATENATE("- Une des lignes de l'abentéisme antérieur est incomplète"&amp;CHAR(10)),""))</f>
        <v xml:space="preserve">- Renseigner une date de survenance
- Préciser le statut de l'agent
</v>
      </c>
      <c r="I6" s="40"/>
      <c r="J6" s="40"/>
      <c r="K6" s="40"/>
      <c r="L6" s="40"/>
      <c r="M6" s="21"/>
      <c r="O6" s="3"/>
      <c r="P6" s="3"/>
      <c r="R6" s="3"/>
    </row>
    <row r="7" spans="1:19" x14ac:dyDescent="0.25">
      <c r="A7" s="20"/>
      <c r="B7" s="33" t="s">
        <v>17</v>
      </c>
      <c r="C7" s="33"/>
      <c r="D7" s="33"/>
      <c r="E7" s="33"/>
      <c r="F7" s="33"/>
      <c r="G7" s="30"/>
      <c r="H7" s="40"/>
      <c r="I7" s="40"/>
      <c r="J7" s="40"/>
      <c r="K7" s="40"/>
      <c r="L7" s="40"/>
      <c r="M7" s="22"/>
      <c r="O7" s="3"/>
      <c r="P7" s="3"/>
      <c r="R7" s="3"/>
    </row>
    <row r="8" spans="1:19" x14ac:dyDescent="0.25">
      <c r="A8" s="20"/>
      <c r="B8" s="43"/>
      <c r="C8" s="43"/>
      <c r="D8" s="43"/>
      <c r="E8" s="43"/>
      <c r="F8" s="43"/>
      <c r="G8" s="30"/>
      <c r="H8" s="40"/>
      <c r="I8" s="40"/>
      <c r="J8" s="40"/>
      <c r="K8" s="40"/>
      <c r="L8" s="40"/>
      <c r="M8" s="21"/>
      <c r="O8" s="3"/>
      <c r="P8" s="3"/>
      <c r="R8" s="3"/>
      <c r="S8" s="3"/>
    </row>
    <row r="9" spans="1:19" x14ac:dyDescent="0.25">
      <c r="A9" s="20"/>
      <c r="B9" s="41" t="str">
        <f>IF(OR(LEFT(B8,1)="F",LEFT(B8,1)="G"),"Date entrée collectivité","")</f>
        <v/>
      </c>
      <c r="C9" s="41"/>
      <c r="D9" s="41"/>
      <c r="E9" s="41"/>
      <c r="F9" s="41"/>
      <c r="G9" s="30"/>
      <c r="H9" s="40"/>
      <c r="I9" s="40"/>
      <c r="J9" s="40"/>
      <c r="K9" s="40"/>
      <c r="L9" s="40"/>
      <c r="M9" s="20"/>
      <c r="O9" s="3"/>
      <c r="P9" s="3"/>
      <c r="R9" s="3"/>
      <c r="S9" s="3"/>
    </row>
    <row r="10" spans="1:19" x14ac:dyDescent="0.25">
      <c r="A10" s="20"/>
      <c r="B10" s="42"/>
      <c r="C10" s="42"/>
      <c r="D10" s="42"/>
      <c r="E10" s="42"/>
      <c r="F10" s="42"/>
      <c r="G10" s="30"/>
      <c r="H10" s="40"/>
      <c r="I10" s="40"/>
      <c r="J10" s="40"/>
      <c r="K10" s="40"/>
      <c r="L10" s="40"/>
      <c r="M10" s="20"/>
      <c r="O10" s="3"/>
      <c r="P10" s="3"/>
      <c r="R10" s="3"/>
      <c r="S10" s="3"/>
    </row>
    <row r="11" spans="1:19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  <c r="O11" s="3"/>
      <c r="P11" s="3"/>
      <c r="R11" s="3"/>
      <c r="S11" s="3"/>
    </row>
    <row r="12" spans="1:19" ht="34.5" customHeight="1" x14ac:dyDescent="0.25">
      <c r="A12" s="20"/>
      <c r="B12" s="37" t="s">
        <v>10</v>
      </c>
      <c r="C12" s="37"/>
      <c r="D12" s="37"/>
      <c r="E12" s="37"/>
      <c r="F12" s="38"/>
      <c r="G12" s="20"/>
      <c r="H12" s="35" t="s">
        <v>29</v>
      </c>
      <c r="I12" s="35"/>
      <c r="J12" s="35"/>
      <c r="K12" s="35"/>
      <c r="L12" s="36"/>
      <c r="M12" s="20"/>
      <c r="O12" s="3"/>
      <c r="P12" s="3"/>
      <c r="R12" s="3"/>
      <c r="S12" s="3"/>
    </row>
    <row r="13" spans="1:19" ht="30" customHeight="1" x14ac:dyDescent="0.25">
      <c r="A13" s="20"/>
      <c r="B13" s="28" t="s">
        <v>11</v>
      </c>
      <c r="C13" s="28" t="s">
        <v>1</v>
      </c>
      <c r="D13" s="28" t="s">
        <v>2</v>
      </c>
      <c r="E13" s="28" t="s">
        <v>3</v>
      </c>
      <c r="F13" s="28" t="s">
        <v>12</v>
      </c>
      <c r="G13" s="20"/>
      <c r="H13" s="29" t="s">
        <v>11</v>
      </c>
      <c r="I13" s="29" t="s">
        <v>1</v>
      </c>
      <c r="J13" s="29" t="s">
        <v>2</v>
      </c>
      <c r="K13" s="29" t="s">
        <v>3</v>
      </c>
      <c r="L13" s="28" t="s">
        <v>12</v>
      </c>
      <c r="M13" s="20"/>
      <c r="O13" s="3"/>
      <c r="P13" s="3"/>
      <c r="R13" s="3"/>
    </row>
    <row r="14" spans="1:19" x14ac:dyDescent="0.25">
      <c r="A14" s="20"/>
      <c r="B14" s="19" t="str">
        <f>IF(Tableau_absentéisme[[#This Row],[Début]]="","",ROW()-ROW(Tableau_absentéisme[[#Headers],[#Data],[N°]]))</f>
        <v/>
      </c>
      <c r="C14" s="31"/>
      <c r="D14" s="31"/>
      <c r="E14" s="19" t="str">
        <f>IF(OR(Tableau_absentéisme[[#This Row],[Début]]="",Tableau_absentéisme[[#This Row],[Fin]]=""),"",Tableau_absentéisme[[#This Row],[Fin]]-Tableau_absentéisme[[#This Row],[Début]]+1)</f>
        <v/>
      </c>
      <c r="F14" s="32"/>
      <c r="G14" s="25"/>
      <c r="H14" s="19" t="str">
        <f>IF(Tableau_résumé[[#This Row],[Début]]="","",ROW()-ROW(Tableau_résumé[[#All],[N°]]))</f>
        <v/>
      </c>
      <c r="I14" s="24" t="str">
        <f>AT_Date_début</f>
        <v/>
      </c>
      <c r="J14" s="24" t="str">
        <f>AT_Date_fin</f>
        <v/>
      </c>
      <c r="K14" s="19" t="str">
        <f>IF(Tableau_résumé[[#This Row],[Début]]="","",Tableau_résumé[[#This Row],[Fin]]-Tableau_résumé[[#This Row],[Début]]+1)</f>
        <v/>
      </c>
      <c r="L14" s="19" t="str">
        <f>Calcul_traitement</f>
        <v/>
      </c>
      <c r="M14" s="20"/>
      <c r="O14" s="3"/>
      <c r="P14" s="3"/>
      <c r="R14" s="3"/>
    </row>
    <row r="15" spans="1:19" x14ac:dyDescent="0.25">
      <c r="A15" s="20"/>
      <c r="B15" s="19" t="str">
        <f>IF(Tableau_absentéisme[[#This Row],[Début]]="","",ROW()-ROW(Tableau_absentéisme[[#Headers],[#Data],[N°]]))</f>
        <v/>
      </c>
      <c r="C15" s="31"/>
      <c r="D15" s="31"/>
      <c r="E15" s="19" t="str">
        <f>IF(OR(Tableau_absentéisme[[#This Row],[Début]]="",Tableau_absentéisme[[#This Row],[Fin]]=""),"",Tableau_absentéisme[[#This Row],[Fin]]-Tableau_absentéisme[[#This Row],[Début]]+1)</f>
        <v/>
      </c>
      <c r="F15" s="32"/>
      <c r="G15" s="25"/>
      <c r="H15" s="19" t="str">
        <f>IF(Tableau_résumé[[#This Row],[Début]]="","",ROW()-ROW(Tableau_résumé[[#All],[N°]]))</f>
        <v/>
      </c>
      <c r="I15" s="24" t="str">
        <f>AT_Date_début</f>
        <v/>
      </c>
      <c r="J15" s="24" t="str">
        <f>AT_Date_fin</f>
        <v/>
      </c>
      <c r="K15" s="19" t="str">
        <f>IF(Tableau_résumé[[#This Row],[Début]]="","",Tableau_résumé[[#This Row],[Fin]]-Tableau_résumé[[#This Row],[Début]]+1)</f>
        <v/>
      </c>
      <c r="L15" s="19" t="str">
        <f>Calcul_traitement</f>
        <v/>
      </c>
      <c r="M15" s="20"/>
      <c r="O15" s="3"/>
      <c r="P15" s="3"/>
      <c r="R15" s="3"/>
    </row>
    <row r="16" spans="1:19" ht="15" customHeight="1" x14ac:dyDescent="0.25">
      <c r="A16" s="20"/>
      <c r="B16" s="19" t="str">
        <f>IF(Tableau_absentéisme[[#This Row],[Début]]="","",ROW()-ROW(Tableau_absentéisme[[#Headers],[#Data],[N°]]))</f>
        <v/>
      </c>
      <c r="C16" s="31"/>
      <c r="D16" s="31"/>
      <c r="E16" s="19" t="str">
        <f>IF(OR(Tableau_absentéisme[[#This Row],[Début]]="",Tableau_absentéisme[[#This Row],[Fin]]=""),"",Tableau_absentéisme[[#This Row],[Fin]]-Tableau_absentéisme[[#This Row],[Début]]+1)</f>
        <v/>
      </c>
      <c r="F16" s="32"/>
      <c r="G16" s="25"/>
      <c r="H16" s="19" t="str">
        <f>IF(Tableau_résumé[[#This Row],[Début]]="","",ROW()-ROW(Tableau_résumé[[#All],[N°]]))</f>
        <v/>
      </c>
      <c r="I16" s="24" t="str">
        <f>AT_Date_début</f>
        <v/>
      </c>
      <c r="J16" s="24" t="str">
        <f>AT_Date_fin</f>
        <v/>
      </c>
      <c r="K16" s="19" t="str">
        <f>IF(Tableau_résumé[[#This Row],[Début]]="","",Tableau_résumé[[#This Row],[Fin]]-Tableau_résumé[[#This Row],[Début]]+1)</f>
        <v/>
      </c>
      <c r="L16" s="19" t="str">
        <f>Calcul_traitement</f>
        <v/>
      </c>
      <c r="M16" s="20"/>
      <c r="O16" s="3"/>
      <c r="P16" s="3"/>
      <c r="Q16" s="14"/>
      <c r="R16" s="3"/>
    </row>
    <row r="17" spans="1:18" x14ac:dyDescent="0.25">
      <c r="A17" s="20"/>
      <c r="B17" s="19" t="str">
        <f>IF(Tableau_absentéisme[[#This Row],[Début]]="","",ROW()-ROW(Tableau_absentéisme[[#Headers],[#Data],[N°]]))</f>
        <v/>
      </c>
      <c r="C17" s="31"/>
      <c r="D17" s="31"/>
      <c r="E17" s="19" t="str">
        <f>IF(OR(Tableau_absentéisme[[#This Row],[Début]]="",Tableau_absentéisme[[#This Row],[Fin]]=""),"",Tableau_absentéisme[[#This Row],[Fin]]-Tableau_absentéisme[[#This Row],[Début]]+1)</f>
        <v/>
      </c>
      <c r="F17" s="32"/>
      <c r="G17" s="25"/>
      <c r="H17" s="19" t="str">
        <f>IF(Tableau_résumé[[#This Row],[Début]]="","",ROW()-ROW(Tableau_résumé[[#All],[N°]]))</f>
        <v/>
      </c>
      <c r="I17" s="24" t="str">
        <f>AT_Date_début</f>
        <v/>
      </c>
      <c r="J17" s="24" t="str">
        <f>AT_Date_fin</f>
        <v/>
      </c>
      <c r="K17" s="19" t="str">
        <f>IF(Tableau_résumé[[#This Row],[Début]]="","",Tableau_résumé[[#This Row],[Fin]]-Tableau_résumé[[#This Row],[Début]]+1)</f>
        <v/>
      </c>
      <c r="L17" s="19" t="str">
        <f>Calcul_traitement</f>
        <v/>
      </c>
      <c r="M17" s="20"/>
      <c r="O17" s="3"/>
      <c r="P17" s="3"/>
      <c r="Q17" s="14"/>
      <c r="R17" s="3"/>
    </row>
    <row r="18" spans="1:18" x14ac:dyDescent="0.25">
      <c r="A18" s="20"/>
      <c r="B18" s="19" t="str">
        <f>IF(Tableau_absentéisme[[#This Row],[Début]]="","",ROW()-ROW(Tableau_absentéisme[[#Headers],[#Data],[N°]]))</f>
        <v/>
      </c>
      <c r="C18" s="31"/>
      <c r="D18" s="31"/>
      <c r="E18" s="19" t="str">
        <f>IF(OR(Tableau_absentéisme[[#This Row],[Début]]="",Tableau_absentéisme[[#This Row],[Fin]]=""),"",Tableau_absentéisme[[#This Row],[Fin]]-Tableau_absentéisme[[#This Row],[Début]]+1)</f>
        <v/>
      </c>
      <c r="F18" s="32"/>
      <c r="G18" s="25"/>
      <c r="H18" s="19" t="str">
        <f>IF(Tableau_résumé[[#This Row],[Début]]="","",ROW()-ROW(Tableau_résumé[[#All],[N°]]))</f>
        <v/>
      </c>
      <c r="I18" s="24" t="str">
        <f>AT_Date_début</f>
        <v/>
      </c>
      <c r="J18" s="24" t="str">
        <f>AT_Date_fin</f>
        <v/>
      </c>
      <c r="K18" s="19" t="str">
        <f>IF(Tableau_résumé[[#This Row],[Début]]="","",Tableau_résumé[[#This Row],[Fin]]-Tableau_résumé[[#This Row],[Début]]+1)</f>
        <v/>
      </c>
      <c r="L18" s="19" t="str">
        <f>Calcul_traitement</f>
        <v/>
      </c>
      <c r="M18" s="20"/>
      <c r="O18" s="3"/>
      <c r="P18" s="3"/>
      <c r="Q18" s="14"/>
      <c r="R18" s="3"/>
    </row>
    <row r="19" spans="1:18" x14ac:dyDescent="0.25">
      <c r="A19" s="20"/>
      <c r="B19" s="19" t="str">
        <f>IF(Tableau_absentéisme[[#This Row],[Début]]="","",ROW()-ROW(Tableau_absentéisme[[#Headers],[#Data],[N°]]))</f>
        <v/>
      </c>
      <c r="C19" s="31"/>
      <c r="D19" s="31"/>
      <c r="E19" s="19" t="str">
        <f>IF(OR(Tableau_absentéisme[[#This Row],[Début]]="",Tableau_absentéisme[[#This Row],[Fin]]=""),"",Tableau_absentéisme[[#This Row],[Fin]]-Tableau_absentéisme[[#This Row],[Début]]+1)</f>
        <v/>
      </c>
      <c r="F19" s="32"/>
      <c r="G19" s="25"/>
      <c r="H19" s="19" t="str">
        <f>IF(Tableau_résumé[[#This Row],[Début]]="","",ROW()-ROW(Tableau_résumé[[#All],[N°]]))</f>
        <v/>
      </c>
      <c r="I19" s="24" t="str">
        <f>AT_Date_début</f>
        <v/>
      </c>
      <c r="J19" s="24" t="str">
        <f>AT_Date_fin</f>
        <v/>
      </c>
      <c r="K19" s="19" t="str">
        <f>IF(Tableau_résumé[[#This Row],[Début]]="","",Tableau_résumé[[#This Row],[Fin]]-Tableau_résumé[[#This Row],[Début]]+1)</f>
        <v/>
      </c>
      <c r="L19" s="19" t="str">
        <f>Calcul_traitement</f>
        <v/>
      </c>
      <c r="M19" s="20"/>
      <c r="O19" s="3"/>
      <c r="P19" s="3"/>
      <c r="Q19" s="14"/>
      <c r="R19" s="3"/>
    </row>
    <row r="20" spans="1:18" x14ac:dyDescent="0.25">
      <c r="A20" s="20"/>
      <c r="B20" s="19" t="str">
        <f>IF(Tableau_absentéisme[[#This Row],[Début]]="","",ROW()-ROW(Tableau_absentéisme[[#Headers],[#Data],[N°]]))</f>
        <v/>
      </c>
      <c r="C20" s="18"/>
      <c r="D20" s="18"/>
      <c r="E20" s="19" t="str">
        <f>IF(OR(Tableau_absentéisme[[#This Row],[Début]]="",Tableau_absentéisme[[#This Row],[Fin]]=""),"",Tableau_absentéisme[[#This Row],[Fin]]-Tableau_absentéisme[[#This Row],[Début]]+1)</f>
        <v/>
      </c>
      <c r="F20" s="18"/>
      <c r="G20" s="25"/>
      <c r="H20" s="19" t="str">
        <f>IF(Tableau_résumé[[#This Row],[Début]]="","",ROW()-ROW(Tableau_résumé[[#All],[N°]]))</f>
        <v/>
      </c>
      <c r="I20" s="24" t="str">
        <f>AT_Date_début</f>
        <v/>
      </c>
      <c r="J20" s="24" t="str">
        <f>AT_Date_fin</f>
        <v/>
      </c>
      <c r="K20" s="19" t="str">
        <f>IF(Tableau_résumé[[#This Row],[Début]]="","",Tableau_résumé[[#This Row],[Fin]]-Tableau_résumé[[#This Row],[Début]]+1)</f>
        <v/>
      </c>
      <c r="L20" s="19" t="str">
        <f>Calcul_traitement</f>
        <v/>
      </c>
      <c r="M20" s="20"/>
      <c r="O20" s="3"/>
      <c r="P20" s="3"/>
      <c r="Q20" s="14"/>
      <c r="R20" s="3"/>
    </row>
    <row r="21" spans="1:18" x14ac:dyDescent="0.25">
      <c r="A21" s="20"/>
      <c r="B21" s="19" t="str">
        <f>IF(Tableau_absentéisme[[#This Row],[Début]]="","",ROW()-ROW(Tableau_absentéisme[[#Headers],[#Data],[N°]]))</f>
        <v/>
      </c>
      <c r="C21" s="18"/>
      <c r="D21" s="18"/>
      <c r="E21" s="19" t="str">
        <f>IF(OR(Tableau_absentéisme[[#This Row],[Début]]="",Tableau_absentéisme[[#This Row],[Fin]]=""),"",Tableau_absentéisme[[#This Row],[Fin]]-Tableau_absentéisme[[#This Row],[Début]]+1)</f>
        <v/>
      </c>
      <c r="F21" s="18"/>
      <c r="G21" s="25"/>
      <c r="H21" s="19" t="str">
        <f>IF(Tableau_résumé[[#This Row],[Début]]="","",ROW()-ROW(Tableau_résumé[[#All],[N°]]))</f>
        <v/>
      </c>
      <c r="I21" s="24" t="str">
        <f>AT_Date_début</f>
        <v/>
      </c>
      <c r="J21" s="24" t="str">
        <f>AT_Date_fin</f>
        <v/>
      </c>
      <c r="K21" s="19" t="str">
        <f>IF(Tableau_résumé[[#This Row],[Début]]="","",Tableau_résumé[[#This Row],[Fin]]-Tableau_résumé[[#This Row],[Début]]+1)</f>
        <v/>
      </c>
      <c r="L21" s="19" t="str">
        <f>Calcul_traitement</f>
        <v/>
      </c>
      <c r="M21" s="20"/>
      <c r="O21" s="3"/>
      <c r="P21" s="3"/>
      <c r="Q21" s="14"/>
      <c r="R21" s="3"/>
    </row>
    <row r="22" spans="1:18" x14ac:dyDescent="0.25">
      <c r="A22" s="20"/>
      <c r="B22" s="19" t="str">
        <f>IF(Tableau_absentéisme[[#This Row],[Début]]="","",ROW()-ROW(Tableau_absentéisme[[#Headers],[#Data],[N°]]))</f>
        <v/>
      </c>
      <c r="C22" s="18"/>
      <c r="D22" s="18"/>
      <c r="E22" s="19" t="str">
        <f>IF(OR(Tableau_absentéisme[[#This Row],[Début]]="",Tableau_absentéisme[[#This Row],[Fin]]=""),"",Tableau_absentéisme[[#This Row],[Fin]]-Tableau_absentéisme[[#This Row],[Début]]+1)</f>
        <v/>
      </c>
      <c r="F22" s="18"/>
      <c r="G22" s="25"/>
      <c r="H22" s="19" t="str">
        <f>IF(Tableau_résumé[[#This Row],[Début]]="","",ROW()-ROW(Tableau_résumé[[#All],[N°]]))</f>
        <v/>
      </c>
      <c r="I22" s="24" t="str">
        <f>AT_Date_début</f>
        <v/>
      </c>
      <c r="J22" s="24" t="str">
        <f>AT_Date_fin</f>
        <v/>
      </c>
      <c r="K22" s="19" t="str">
        <f>IF(Tableau_résumé[[#This Row],[Début]]="","",Tableau_résumé[[#This Row],[Fin]]-Tableau_résumé[[#This Row],[Début]]+1)</f>
        <v/>
      </c>
      <c r="L22" s="19" t="str">
        <f>Calcul_traitement</f>
        <v/>
      </c>
      <c r="M22" s="20"/>
      <c r="O22" s="3"/>
      <c r="P22" s="3"/>
      <c r="Q22" s="14"/>
      <c r="R22" s="3"/>
    </row>
    <row r="23" spans="1:18" x14ac:dyDescent="0.25">
      <c r="A23" s="20"/>
      <c r="B23" s="19" t="str">
        <f>IF(Tableau_absentéisme[[#This Row],[Début]]="","",ROW()-ROW(Tableau_absentéisme[[#Headers],[#Data],[N°]]))</f>
        <v/>
      </c>
      <c r="C23" s="18"/>
      <c r="D23" s="18"/>
      <c r="E23" s="19" t="str">
        <f>IF(OR(Tableau_absentéisme[[#This Row],[Début]]="",Tableau_absentéisme[[#This Row],[Fin]]=""),"",Tableau_absentéisme[[#This Row],[Fin]]-Tableau_absentéisme[[#This Row],[Début]]+1)</f>
        <v/>
      </c>
      <c r="F23" s="18"/>
      <c r="G23" s="25"/>
      <c r="H23" s="19" t="str">
        <f>IF(Tableau_résumé[[#This Row],[Début]]="","",ROW()-ROW(Tableau_résumé[[#All],[N°]]))</f>
        <v/>
      </c>
      <c r="I23" s="24" t="str">
        <f>AT_Date_début</f>
        <v/>
      </c>
      <c r="J23" s="24" t="str">
        <f>AT_Date_fin</f>
        <v/>
      </c>
      <c r="K23" s="19" t="str">
        <f>IF(Tableau_résumé[[#This Row],[Début]]="","",Tableau_résumé[[#This Row],[Fin]]-Tableau_résumé[[#This Row],[Début]]+1)</f>
        <v/>
      </c>
      <c r="L23" s="19" t="str">
        <f>Calcul_traitement</f>
        <v/>
      </c>
      <c r="M23" s="20"/>
      <c r="O23" s="3"/>
      <c r="P23" s="3"/>
      <c r="Q23" s="14"/>
      <c r="R23" s="3"/>
    </row>
    <row r="24" spans="1:18" x14ac:dyDescent="0.25">
      <c r="A24" s="20"/>
      <c r="B24" s="19" t="str">
        <f>IF(Tableau_absentéisme[[#This Row],[Début]]="","",ROW()-ROW(Tableau_absentéisme[[#Headers],[#Data],[N°]]))</f>
        <v/>
      </c>
      <c r="C24" s="18"/>
      <c r="D24" s="18"/>
      <c r="E24" s="19" t="str">
        <f>IF(OR(Tableau_absentéisme[[#This Row],[Début]]="",Tableau_absentéisme[[#This Row],[Fin]]=""),"",Tableau_absentéisme[[#This Row],[Fin]]-Tableau_absentéisme[[#This Row],[Début]]+1)</f>
        <v/>
      </c>
      <c r="F24" s="18"/>
      <c r="G24" s="25"/>
      <c r="H24" s="19" t="str">
        <f>IF(Tableau_résumé[[#This Row],[Début]]="","",ROW()-ROW(Tableau_résumé[[#All],[N°]]))</f>
        <v/>
      </c>
      <c r="I24" s="24" t="str">
        <f>AT_Date_début</f>
        <v/>
      </c>
      <c r="J24" s="24" t="str">
        <f>AT_Date_fin</f>
        <v/>
      </c>
      <c r="K24" s="19" t="str">
        <f>IF(Tableau_résumé[[#This Row],[Début]]="","",Tableau_résumé[[#This Row],[Fin]]-Tableau_résumé[[#This Row],[Début]]+1)</f>
        <v/>
      </c>
      <c r="L24" s="19" t="str">
        <f>Calcul_traitement</f>
        <v/>
      </c>
      <c r="M24" s="20"/>
      <c r="O24" s="3"/>
      <c r="P24" s="3"/>
      <c r="Q24" s="14"/>
      <c r="R24" s="3"/>
    </row>
    <row r="25" spans="1:18" x14ac:dyDescent="0.25">
      <c r="A25" s="20"/>
      <c r="B25" s="19" t="str">
        <f>IF(Tableau_absentéisme[[#This Row],[Début]]="","",ROW()-ROW(Tableau_absentéisme[[#Headers],[#Data],[N°]]))</f>
        <v/>
      </c>
      <c r="C25" s="18"/>
      <c r="D25" s="18"/>
      <c r="E25" s="19" t="str">
        <f>IF(OR(Tableau_absentéisme[[#This Row],[Début]]="",Tableau_absentéisme[[#This Row],[Fin]]=""),"",Tableau_absentéisme[[#This Row],[Fin]]-Tableau_absentéisme[[#This Row],[Début]]+1)</f>
        <v/>
      </c>
      <c r="F25" s="18"/>
      <c r="G25" s="25"/>
      <c r="H25" s="19" t="str">
        <f>IF(Tableau_résumé[[#This Row],[Début]]="","",ROW()-ROW(Tableau_résumé[[#All],[N°]]))</f>
        <v/>
      </c>
      <c r="I25" s="24" t="str">
        <f>AT_Date_début</f>
        <v/>
      </c>
      <c r="J25" s="24" t="str">
        <f>AT_Date_fin</f>
        <v/>
      </c>
      <c r="K25" s="19" t="str">
        <f>IF(Tableau_résumé[[#This Row],[Début]]="","",Tableau_résumé[[#This Row],[Fin]]-Tableau_résumé[[#This Row],[Début]]+1)</f>
        <v/>
      </c>
      <c r="L25" s="19" t="str">
        <f>Calcul_traitement</f>
        <v/>
      </c>
      <c r="M25" s="20"/>
      <c r="O25" s="3"/>
      <c r="P25" s="3"/>
      <c r="Q25" s="14"/>
      <c r="R25" s="3"/>
    </row>
    <row r="26" spans="1:18" x14ac:dyDescent="0.25">
      <c r="A26" s="20"/>
      <c r="B26" s="19" t="str">
        <f>IF(Tableau_absentéisme[[#This Row],[Début]]="","",ROW()-ROW(Tableau_absentéisme[[#Headers],[#Data],[N°]]))</f>
        <v/>
      </c>
      <c r="C26" s="18"/>
      <c r="D26" s="18"/>
      <c r="E26" s="19" t="str">
        <f>IF(OR(Tableau_absentéisme[[#This Row],[Début]]="",Tableau_absentéisme[[#This Row],[Fin]]=""),"",Tableau_absentéisme[[#This Row],[Fin]]-Tableau_absentéisme[[#This Row],[Début]]+1)</f>
        <v/>
      </c>
      <c r="F26" s="18"/>
      <c r="G26" s="25"/>
      <c r="H26" s="19" t="str">
        <f>IF(Tableau_résumé[[#This Row],[Début]]="","",ROW()-ROW(Tableau_résumé[[#All],[N°]]))</f>
        <v/>
      </c>
      <c r="I26" s="24" t="str">
        <f>AT_Date_début</f>
        <v/>
      </c>
      <c r="J26" s="24" t="str">
        <f>AT_Date_fin</f>
        <v/>
      </c>
      <c r="K26" s="19" t="str">
        <f>IF(Tableau_résumé[[#This Row],[Début]]="","",Tableau_résumé[[#This Row],[Fin]]-Tableau_résumé[[#This Row],[Début]]+1)</f>
        <v/>
      </c>
      <c r="L26" s="19" t="str">
        <f>Calcul_traitement</f>
        <v/>
      </c>
      <c r="M26" s="20"/>
      <c r="O26" s="3"/>
      <c r="P26" s="3"/>
      <c r="Q26" s="14"/>
      <c r="R26" s="3"/>
    </row>
    <row r="27" spans="1:18" x14ac:dyDescent="0.25">
      <c r="A27" s="20"/>
      <c r="B27" s="19" t="str">
        <f>IF(Tableau_absentéisme[[#This Row],[Début]]="","",ROW()-ROW(Tableau_absentéisme[[#Headers],[#Data],[N°]]))</f>
        <v/>
      </c>
      <c r="C27" s="18"/>
      <c r="D27" s="18"/>
      <c r="E27" s="19" t="str">
        <f>IF(OR(Tableau_absentéisme[[#This Row],[Début]]="",Tableau_absentéisme[[#This Row],[Fin]]=""),"",Tableau_absentéisme[[#This Row],[Fin]]-Tableau_absentéisme[[#This Row],[Début]]+1)</f>
        <v/>
      </c>
      <c r="F27" s="18"/>
      <c r="G27" s="25"/>
      <c r="H27" s="19" t="str">
        <f>IF(Tableau_résumé[[#This Row],[Début]]="","",ROW()-ROW(Tableau_résumé[[#All],[N°]]))</f>
        <v/>
      </c>
      <c r="I27" s="24" t="str">
        <f>AT_Date_début</f>
        <v/>
      </c>
      <c r="J27" s="24" t="str">
        <f>AT_Date_fin</f>
        <v/>
      </c>
      <c r="K27" s="19" t="str">
        <f>IF(Tableau_résumé[[#This Row],[Début]]="","",Tableau_résumé[[#This Row],[Fin]]-Tableau_résumé[[#This Row],[Début]]+1)</f>
        <v/>
      </c>
      <c r="L27" s="19" t="str">
        <f>Calcul_traitement</f>
        <v/>
      </c>
      <c r="M27" s="20"/>
      <c r="O27" s="3"/>
      <c r="P27" s="3"/>
      <c r="Q27" s="14"/>
      <c r="R27" s="3"/>
    </row>
    <row r="28" spans="1:18" x14ac:dyDescent="0.25">
      <c r="A28" s="20"/>
      <c r="B28" s="19" t="str">
        <f>IF(Tableau_absentéisme[[#This Row],[Début]]="","",ROW()-ROW(Tableau_absentéisme[[#Headers],[#Data],[N°]]))</f>
        <v/>
      </c>
      <c r="C28" s="18"/>
      <c r="D28" s="18"/>
      <c r="E28" s="19" t="str">
        <f>IF(OR(Tableau_absentéisme[[#This Row],[Début]]="",Tableau_absentéisme[[#This Row],[Fin]]=""),"",Tableau_absentéisme[[#This Row],[Fin]]-Tableau_absentéisme[[#This Row],[Début]]+1)</f>
        <v/>
      </c>
      <c r="F28" s="18"/>
      <c r="G28" s="25"/>
      <c r="H28" s="19" t="str">
        <f>IF(Tableau_résumé[[#This Row],[Début]]="","",ROW()-ROW(Tableau_résumé[[#All],[N°]]))</f>
        <v/>
      </c>
      <c r="I28" s="24" t="str">
        <f>AT_Date_début</f>
        <v/>
      </c>
      <c r="J28" s="24" t="str">
        <f>AT_Date_fin</f>
        <v/>
      </c>
      <c r="K28" s="19" t="str">
        <f>IF(Tableau_résumé[[#This Row],[Début]]="","",Tableau_résumé[[#This Row],[Fin]]-Tableau_résumé[[#This Row],[Début]]+1)</f>
        <v/>
      </c>
      <c r="L28" s="19" t="str">
        <f>Calcul_traitement</f>
        <v/>
      </c>
      <c r="M28" s="20"/>
      <c r="O28" s="3"/>
      <c r="P28" s="3"/>
      <c r="Q28" s="14"/>
      <c r="R28" s="3"/>
    </row>
    <row r="29" spans="1:18" x14ac:dyDescent="0.25">
      <c r="A29" s="20"/>
      <c r="B29" s="19" t="str">
        <f>IF(Tableau_absentéisme[[#This Row],[Début]]="","",ROW()-ROW(Tableau_absentéisme[[#Headers],[#Data],[N°]]))</f>
        <v/>
      </c>
      <c r="C29" s="18"/>
      <c r="D29" s="18"/>
      <c r="E29" s="19" t="str">
        <f>IF(OR(Tableau_absentéisme[[#This Row],[Début]]="",Tableau_absentéisme[[#This Row],[Fin]]=""),"",Tableau_absentéisme[[#This Row],[Fin]]-Tableau_absentéisme[[#This Row],[Début]]+1)</f>
        <v/>
      </c>
      <c r="F29" s="18"/>
      <c r="G29" s="25"/>
      <c r="H29" s="19" t="str">
        <f>IF(Tableau_résumé[[#This Row],[Début]]="","",ROW()-ROW(Tableau_résumé[[#All],[N°]]))</f>
        <v/>
      </c>
      <c r="I29" s="24" t="str">
        <f>AT_Date_début</f>
        <v/>
      </c>
      <c r="J29" s="24" t="str">
        <f>AT_Date_fin</f>
        <v/>
      </c>
      <c r="K29" s="19" t="str">
        <f>IF(Tableau_résumé[[#This Row],[Début]]="","",Tableau_résumé[[#This Row],[Fin]]-Tableau_résumé[[#This Row],[Début]]+1)</f>
        <v/>
      </c>
      <c r="L29" s="19" t="str">
        <f>Calcul_traitement</f>
        <v/>
      </c>
      <c r="M29" s="20"/>
      <c r="O29" s="3"/>
      <c r="P29" s="3"/>
      <c r="Q29" s="14"/>
      <c r="R29" s="3"/>
    </row>
    <row r="30" spans="1:18" x14ac:dyDescent="0.25">
      <c r="A30" s="20"/>
      <c r="B30" s="19" t="str">
        <f>IF(Tableau_absentéisme[[#This Row],[Début]]="","",ROW()-ROW(Tableau_absentéisme[[#Headers],[#Data],[N°]]))</f>
        <v/>
      </c>
      <c r="C30" s="18"/>
      <c r="D30" s="18"/>
      <c r="E30" s="19" t="str">
        <f>IF(OR(Tableau_absentéisme[[#This Row],[Début]]="",Tableau_absentéisme[[#This Row],[Fin]]=""),"",Tableau_absentéisme[[#This Row],[Fin]]-Tableau_absentéisme[[#This Row],[Début]]+1)</f>
        <v/>
      </c>
      <c r="F30" s="18"/>
      <c r="G30" s="25"/>
      <c r="H30" s="19" t="str">
        <f>IF(Tableau_résumé[[#This Row],[Début]]="","",ROW()-ROW(Tableau_résumé[[#All],[N°]]))</f>
        <v/>
      </c>
      <c r="I30" s="24" t="str">
        <f>AT_Date_début</f>
        <v/>
      </c>
      <c r="J30" s="24" t="str">
        <f>AT_Date_fin</f>
        <v/>
      </c>
      <c r="K30" s="19" t="str">
        <f>IF(Tableau_résumé[[#This Row],[Début]]="","",Tableau_résumé[[#This Row],[Fin]]-Tableau_résumé[[#This Row],[Début]]+1)</f>
        <v/>
      </c>
      <c r="L30" s="19" t="str">
        <f>Calcul_traitement</f>
        <v/>
      </c>
      <c r="M30" s="20"/>
      <c r="O30" s="3"/>
      <c r="P30" s="3"/>
      <c r="Q30" s="14"/>
      <c r="R30" s="3"/>
    </row>
    <row r="31" spans="1:18" x14ac:dyDescent="0.25">
      <c r="A31" s="20"/>
      <c r="B31" s="19" t="str">
        <f>IF(Tableau_absentéisme[[#This Row],[Début]]="","",ROW()-ROW(Tableau_absentéisme[[#Headers],[#Data],[N°]]))</f>
        <v/>
      </c>
      <c r="C31" s="18"/>
      <c r="D31" s="18"/>
      <c r="E31" s="19" t="str">
        <f>IF(OR(Tableau_absentéisme[[#This Row],[Début]]="",Tableau_absentéisme[[#This Row],[Fin]]=""),"",Tableau_absentéisme[[#This Row],[Fin]]-Tableau_absentéisme[[#This Row],[Début]]+1)</f>
        <v/>
      </c>
      <c r="F31" s="18"/>
      <c r="G31" s="25"/>
      <c r="H31" s="19" t="str">
        <f>IF(Tableau_résumé[[#This Row],[Début]]="","",ROW()-ROW(Tableau_résumé[[#All],[N°]]))</f>
        <v/>
      </c>
      <c r="I31" s="24" t="str">
        <f>AT_Date_début</f>
        <v/>
      </c>
      <c r="J31" s="24" t="str">
        <f>AT_Date_fin</f>
        <v/>
      </c>
      <c r="K31" s="19" t="str">
        <f>IF(Tableau_résumé[[#This Row],[Début]]="","",Tableau_résumé[[#This Row],[Fin]]-Tableau_résumé[[#This Row],[Début]]+1)</f>
        <v/>
      </c>
      <c r="L31" s="19" t="str">
        <f>Calcul_traitement</f>
        <v/>
      </c>
      <c r="M31" s="20"/>
      <c r="O31" s="3"/>
      <c r="P31" s="3"/>
      <c r="Q31" s="14"/>
      <c r="R31" s="3"/>
    </row>
    <row r="32" spans="1:18" x14ac:dyDescent="0.25">
      <c r="A32" s="20"/>
      <c r="B32" s="19" t="str">
        <f>IF(Tableau_absentéisme[[#This Row],[Début]]="","",ROW()-ROW(Tableau_absentéisme[[#Headers],[#Data],[N°]]))</f>
        <v/>
      </c>
      <c r="C32" s="18"/>
      <c r="D32" s="18"/>
      <c r="E32" s="19" t="str">
        <f>IF(OR(Tableau_absentéisme[[#This Row],[Début]]="",Tableau_absentéisme[[#This Row],[Fin]]=""),"",Tableau_absentéisme[[#This Row],[Fin]]-Tableau_absentéisme[[#This Row],[Début]]+1)</f>
        <v/>
      </c>
      <c r="F32" s="18"/>
      <c r="G32" s="25"/>
      <c r="H32" s="19" t="str">
        <f>IF(Tableau_résumé[[#This Row],[Début]]="","",ROW()-ROW(Tableau_résumé[[#All],[N°]]))</f>
        <v/>
      </c>
      <c r="I32" s="24" t="str">
        <f>AT_Date_début</f>
        <v/>
      </c>
      <c r="J32" s="24" t="str">
        <f>AT_Date_fin</f>
        <v/>
      </c>
      <c r="K32" s="19" t="str">
        <f>IF(Tableau_résumé[[#This Row],[Début]]="","",Tableau_résumé[[#This Row],[Fin]]-Tableau_résumé[[#This Row],[Début]]+1)</f>
        <v/>
      </c>
      <c r="L32" s="19" t="str">
        <f>Calcul_traitement</f>
        <v/>
      </c>
      <c r="M32" s="20"/>
      <c r="O32" s="3"/>
      <c r="P32" s="3"/>
      <c r="Q32" s="14"/>
      <c r="R32" s="3"/>
    </row>
    <row r="33" spans="1:18" x14ac:dyDescent="0.25">
      <c r="A33" s="20"/>
      <c r="B33" s="19" t="str">
        <f>IF(Tableau_absentéisme[[#This Row],[Début]]="","",ROW()-ROW(Tableau_absentéisme[[#Headers],[#Data],[N°]]))</f>
        <v/>
      </c>
      <c r="C33" s="18"/>
      <c r="D33" s="18"/>
      <c r="E33" s="19" t="str">
        <f>IF(OR(Tableau_absentéisme[[#This Row],[Début]]="",Tableau_absentéisme[[#This Row],[Fin]]=""),"",Tableau_absentéisme[[#This Row],[Fin]]-Tableau_absentéisme[[#This Row],[Début]]+1)</f>
        <v/>
      </c>
      <c r="F33" s="18"/>
      <c r="G33" s="25"/>
      <c r="H33" s="19" t="str">
        <f>IF(Tableau_résumé[[#This Row],[Début]]="","",ROW()-ROW(Tableau_résumé[[#All],[N°]]))</f>
        <v/>
      </c>
      <c r="I33" s="24" t="str">
        <f>AT_Date_début</f>
        <v/>
      </c>
      <c r="J33" s="24" t="str">
        <f>AT_Date_fin</f>
        <v/>
      </c>
      <c r="K33" s="19" t="str">
        <f>IF(Tableau_résumé[[#This Row],[Début]]="","",Tableau_résumé[[#This Row],[Fin]]-Tableau_résumé[[#This Row],[Début]]+1)</f>
        <v/>
      </c>
      <c r="L33" s="19" t="str">
        <f>Calcul_traitement</f>
        <v/>
      </c>
      <c r="M33" s="20"/>
      <c r="O33" s="3"/>
      <c r="P33" s="3"/>
      <c r="Q33" s="14"/>
      <c r="R33" s="3"/>
    </row>
    <row r="34" spans="1:18" x14ac:dyDescent="0.25">
      <c r="A34" s="20"/>
      <c r="B34" s="20"/>
      <c r="C34" s="20"/>
      <c r="D34" s="20"/>
      <c r="E34" s="26" t="s">
        <v>26</v>
      </c>
      <c r="F34" s="23">
        <f>SUMIF(Tableau_absentéisme[Traitement],"Plein traitement",Tableau_absentéisme[Nb jours])</f>
        <v>0</v>
      </c>
      <c r="G34" s="20"/>
      <c r="H34" s="20"/>
      <c r="I34" s="20"/>
      <c r="J34" s="20"/>
      <c r="K34" s="26" t="s">
        <v>26</v>
      </c>
      <c r="L34" s="27">
        <f>SUMIF(Tableau_résumé[Traitement],"Plein traitement",Tableau_résumé[Nb jours])</f>
        <v>0</v>
      </c>
      <c r="M34" s="20"/>
      <c r="O34" s="3"/>
      <c r="P34" s="3"/>
      <c r="Q34" s="14"/>
      <c r="R34" s="3"/>
    </row>
    <row r="35" spans="1:18" x14ac:dyDescent="0.25">
      <c r="A35" s="20"/>
      <c r="B35" s="19"/>
      <c r="C35" s="18"/>
      <c r="D35" s="18"/>
      <c r="E35" s="19"/>
      <c r="F35" s="18"/>
      <c r="G35" s="20"/>
      <c r="H35" s="19"/>
      <c r="I35" s="24"/>
      <c r="J35" s="24"/>
      <c r="K35" s="19"/>
      <c r="L35" s="19"/>
      <c r="M35" s="20"/>
      <c r="O35" s="3"/>
      <c r="P35" s="3"/>
      <c r="Q35" s="14"/>
      <c r="R35" s="3"/>
    </row>
    <row r="36" spans="1:18" x14ac:dyDescent="0.25">
      <c r="A36" s="20"/>
      <c r="B36" s="19"/>
      <c r="C36" s="18"/>
      <c r="D36" s="18"/>
      <c r="E36" s="19"/>
      <c r="F36" s="18"/>
      <c r="G36" s="20"/>
      <c r="H36" s="19"/>
      <c r="I36" s="24"/>
      <c r="J36" s="24"/>
      <c r="K36" s="19"/>
      <c r="L36" s="19"/>
      <c r="M36" s="20"/>
      <c r="O36" s="3"/>
      <c r="P36" s="3"/>
      <c r="Q36" s="14"/>
      <c r="R36" s="1"/>
    </row>
    <row r="37" spans="1:18" x14ac:dyDescent="0.25">
      <c r="A37" s="20"/>
      <c r="B37" s="19"/>
      <c r="C37" s="18"/>
      <c r="D37" s="18"/>
      <c r="E37" s="19"/>
      <c r="F37" s="18"/>
      <c r="G37" s="20"/>
      <c r="H37" s="19"/>
      <c r="I37" s="24"/>
      <c r="J37" s="24"/>
      <c r="K37" s="19"/>
      <c r="L37" s="19"/>
      <c r="M37" s="20"/>
      <c r="O37" s="3"/>
      <c r="P37" s="3"/>
      <c r="Q37" s="14"/>
      <c r="R37" s="1"/>
    </row>
    <row r="38" spans="1:18" x14ac:dyDescent="0.25">
      <c r="A38" s="20"/>
      <c r="B38" s="19"/>
      <c r="C38" s="18"/>
      <c r="D38" s="18"/>
      <c r="E38" s="19"/>
      <c r="F38" s="18"/>
      <c r="G38" s="20"/>
      <c r="H38" s="19"/>
      <c r="I38" s="24"/>
      <c r="J38" s="24"/>
      <c r="K38" s="19"/>
      <c r="L38" s="19"/>
      <c r="M38" s="20"/>
      <c r="O38" s="3"/>
      <c r="P38" s="3"/>
      <c r="Q38" s="14"/>
      <c r="R38" s="1"/>
    </row>
    <row r="39" spans="1:18" x14ac:dyDescent="0.25">
      <c r="A39" s="20"/>
      <c r="B39" s="19"/>
      <c r="C39" s="18"/>
      <c r="D39" s="18"/>
      <c r="E39" s="19"/>
      <c r="F39" s="18"/>
      <c r="G39" s="20"/>
      <c r="H39" s="19"/>
      <c r="I39" s="24"/>
      <c r="J39" s="24"/>
      <c r="K39" s="19"/>
      <c r="L39" s="19"/>
      <c r="M39" s="20"/>
      <c r="O39" s="3"/>
      <c r="P39" s="3"/>
      <c r="Q39" s="14"/>
      <c r="R39" s="1"/>
    </row>
    <row r="40" spans="1:18" x14ac:dyDescent="0.25">
      <c r="A40" s="20"/>
      <c r="B40" s="19"/>
      <c r="C40" s="18"/>
      <c r="D40" s="18"/>
      <c r="E40" s="19"/>
      <c r="F40" s="18"/>
      <c r="G40" s="20"/>
      <c r="H40" s="19"/>
      <c r="I40" s="24"/>
      <c r="J40" s="24"/>
      <c r="K40" s="19"/>
      <c r="L40" s="19"/>
      <c r="M40" s="20"/>
      <c r="O40" s="3"/>
      <c r="P40" s="3"/>
      <c r="Q40" s="14"/>
      <c r="R40" s="1"/>
    </row>
    <row r="41" spans="1:18" x14ac:dyDescent="0.25">
      <c r="A41" s="20"/>
      <c r="B41" s="19"/>
      <c r="C41" s="18"/>
      <c r="D41" s="18"/>
      <c r="E41" s="19"/>
      <c r="F41" s="18"/>
      <c r="G41" s="20"/>
      <c r="H41" s="19"/>
      <c r="I41" s="24"/>
      <c r="J41" s="24"/>
      <c r="K41" s="19"/>
      <c r="L41" s="19"/>
      <c r="M41" s="20"/>
      <c r="O41" s="3"/>
      <c r="P41" s="3"/>
      <c r="Q41" s="14"/>
      <c r="R41" s="1"/>
    </row>
    <row r="42" spans="1:18" x14ac:dyDescent="0.25">
      <c r="A42" s="20"/>
      <c r="B42" s="19"/>
      <c r="C42" s="18"/>
      <c r="D42" s="18"/>
      <c r="E42" s="19"/>
      <c r="F42" s="18"/>
      <c r="G42" s="20"/>
      <c r="H42" s="19"/>
      <c r="I42" s="24"/>
      <c r="J42" s="24"/>
      <c r="K42" s="19"/>
      <c r="L42" s="19"/>
      <c r="M42" s="20"/>
      <c r="O42" s="3"/>
      <c r="P42" s="3"/>
      <c r="Q42" s="14"/>
      <c r="R42" s="1"/>
    </row>
    <row r="43" spans="1:18" x14ac:dyDescent="0.25">
      <c r="A43" s="20"/>
      <c r="B43" s="19"/>
      <c r="C43" s="18"/>
      <c r="D43" s="18"/>
      <c r="E43" s="19"/>
      <c r="F43" s="18"/>
      <c r="G43" s="20"/>
      <c r="H43" s="19"/>
      <c r="I43" s="24"/>
      <c r="J43" s="24"/>
      <c r="K43" s="19"/>
      <c r="L43" s="19"/>
      <c r="M43" s="20"/>
      <c r="O43" s="3"/>
      <c r="P43" s="3"/>
      <c r="Q43" s="14"/>
      <c r="R43" s="1"/>
    </row>
    <row r="44" spans="1:18" x14ac:dyDescent="0.25">
      <c r="A44" s="20"/>
      <c r="B44" s="19"/>
      <c r="C44" s="18"/>
      <c r="D44" s="18"/>
      <c r="E44" s="19"/>
      <c r="F44" s="18"/>
      <c r="G44" s="20"/>
      <c r="H44" s="19"/>
      <c r="I44" s="24"/>
      <c r="J44" s="24"/>
      <c r="K44" s="19"/>
      <c r="L44" s="19"/>
      <c r="M44" s="20"/>
      <c r="O44" s="3"/>
      <c r="P44" s="3"/>
      <c r="Q44" s="14"/>
      <c r="R44" s="1"/>
    </row>
    <row r="45" spans="1:18" x14ac:dyDescent="0.25">
      <c r="A45" s="20"/>
      <c r="B45" s="20"/>
      <c r="C45" s="25"/>
      <c r="D45" s="25"/>
      <c r="E45" s="21"/>
      <c r="F45" s="25"/>
      <c r="G45" s="20"/>
      <c r="H45" s="20"/>
      <c r="I45" s="20"/>
      <c r="J45" s="20"/>
      <c r="K45" s="20"/>
      <c r="L45" s="20"/>
      <c r="M45" s="20"/>
      <c r="O45" s="3"/>
      <c r="P45" s="3"/>
      <c r="Q45" s="14"/>
      <c r="R45" s="1"/>
    </row>
    <row r="46" spans="1:18" x14ac:dyDescent="0.25">
      <c r="C46" s="5"/>
      <c r="O46" s="3"/>
      <c r="P46" s="3"/>
      <c r="Q46" s="14"/>
      <c r="R46" s="1"/>
    </row>
    <row r="47" spans="1:18" x14ac:dyDescent="0.25">
      <c r="C47" s="5"/>
      <c r="O47" s="3"/>
      <c r="P47" s="3"/>
      <c r="Q47" s="14"/>
      <c r="R47" s="1"/>
    </row>
    <row r="48" spans="1:18" x14ac:dyDescent="0.25">
      <c r="C48" s="5"/>
      <c r="O48" s="3"/>
      <c r="P48" s="3"/>
      <c r="Q48" s="14"/>
      <c r="R48" s="1"/>
    </row>
    <row r="49" spans="3:18" x14ac:dyDescent="0.25">
      <c r="C49" s="5"/>
      <c r="O49" s="3"/>
      <c r="P49" s="3"/>
      <c r="Q49" s="14"/>
      <c r="R49" s="1"/>
    </row>
    <row r="50" spans="3:18" x14ac:dyDescent="0.25">
      <c r="C50" s="5"/>
      <c r="O50" s="3"/>
      <c r="P50" s="3"/>
      <c r="Q50" s="14"/>
      <c r="R50" s="1"/>
    </row>
    <row r="51" spans="3:18" x14ac:dyDescent="0.25">
      <c r="C51" s="5"/>
      <c r="O51" s="3"/>
      <c r="P51" s="3"/>
      <c r="Q51" s="14"/>
      <c r="R51" s="1"/>
    </row>
    <row r="52" spans="3:18" x14ac:dyDescent="0.25">
      <c r="C52" s="5"/>
      <c r="O52" s="3"/>
      <c r="P52" s="3"/>
      <c r="Q52" s="14"/>
      <c r="R52" s="1"/>
    </row>
    <row r="53" spans="3:18" x14ac:dyDescent="0.25">
      <c r="C53" s="5"/>
      <c r="O53" s="3"/>
      <c r="P53" s="3"/>
      <c r="Q53" s="14"/>
      <c r="R53" s="1"/>
    </row>
    <row r="54" spans="3:18" x14ac:dyDescent="0.25">
      <c r="C54" s="5"/>
      <c r="O54" s="3"/>
      <c r="P54" s="3"/>
      <c r="Q54" s="14"/>
      <c r="R54" s="1"/>
    </row>
    <row r="55" spans="3:18" x14ac:dyDescent="0.25">
      <c r="C55" s="5"/>
      <c r="O55" s="3"/>
      <c r="P55" s="3"/>
      <c r="Q55" s="14"/>
      <c r="R55" s="1"/>
    </row>
    <row r="56" spans="3:18" x14ac:dyDescent="0.25">
      <c r="C56" s="5"/>
      <c r="O56" s="3"/>
      <c r="P56" s="3"/>
      <c r="Q56" s="14"/>
      <c r="R56" s="1"/>
    </row>
    <row r="57" spans="3:18" x14ac:dyDescent="0.25">
      <c r="C57" s="5"/>
      <c r="O57" s="3"/>
      <c r="P57" s="3"/>
      <c r="Q57" s="14"/>
      <c r="R57" s="1"/>
    </row>
    <row r="58" spans="3:18" x14ac:dyDescent="0.25">
      <c r="C58" s="5"/>
      <c r="O58" s="3"/>
      <c r="P58" s="3"/>
      <c r="Q58" s="14"/>
      <c r="R58" s="1"/>
    </row>
    <row r="59" spans="3:18" x14ac:dyDescent="0.25">
      <c r="C59" s="5"/>
      <c r="O59" s="3"/>
      <c r="P59" s="3"/>
      <c r="Q59" s="14"/>
      <c r="R59" s="1"/>
    </row>
    <row r="60" spans="3:18" x14ac:dyDescent="0.25">
      <c r="C60" s="5"/>
      <c r="O60" s="3"/>
      <c r="P60" s="3"/>
      <c r="Q60" s="14"/>
      <c r="R60" s="1"/>
    </row>
    <row r="61" spans="3:18" x14ac:dyDescent="0.25">
      <c r="C61" s="5"/>
      <c r="O61" s="3"/>
      <c r="P61" s="3"/>
      <c r="Q61" s="14"/>
      <c r="R61" s="1"/>
    </row>
    <row r="62" spans="3:18" x14ac:dyDescent="0.25">
      <c r="C62" s="5"/>
      <c r="O62" s="3"/>
      <c r="P62" s="3"/>
      <c r="Q62" s="14"/>
      <c r="R62" s="1"/>
    </row>
    <row r="63" spans="3:18" x14ac:dyDescent="0.25">
      <c r="C63" s="5"/>
      <c r="O63" s="3"/>
      <c r="P63" s="3"/>
      <c r="Q63" s="14"/>
      <c r="R63" s="1"/>
    </row>
    <row r="64" spans="3:18" x14ac:dyDescent="0.25">
      <c r="C64" s="5"/>
      <c r="O64" s="3"/>
      <c r="P64" s="3"/>
      <c r="Q64" s="14"/>
      <c r="R64" s="1"/>
    </row>
    <row r="65" spans="3:18" x14ac:dyDescent="0.25">
      <c r="C65" s="5"/>
      <c r="O65" s="3"/>
      <c r="P65" s="3"/>
      <c r="Q65" s="14"/>
      <c r="R65" s="1"/>
    </row>
    <row r="66" spans="3:18" x14ac:dyDescent="0.25">
      <c r="C66" s="5"/>
      <c r="O66" s="3"/>
      <c r="P66" s="3"/>
      <c r="Q66" s="14"/>
      <c r="R66" s="1"/>
    </row>
    <row r="67" spans="3:18" x14ac:dyDescent="0.25">
      <c r="C67" s="5"/>
      <c r="O67" s="3"/>
      <c r="P67" s="3"/>
      <c r="Q67" s="14"/>
      <c r="R67" s="1"/>
    </row>
    <row r="68" spans="3:18" x14ac:dyDescent="0.25">
      <c r="C68" s="5"/>
      <c r="O68" s="3"/>
      <c r="P68" s="3"/>
      <c r="Q68" s="14"/>
      <c r="R68" s="1"/>
    </row>
    <row r="69" spans="3:18" x14ac:dyDescent="0.25">
      <c r="C69" s="5"/>
      <c r="O69" s="3"/>
      <c r="P69" s="3"/>
      <c r="Q69" s="14"/>
      <c r="R69" s="1"/>
    </row>
    <row r="70" spans="3:18" x14ac:dyDescent="0.25">
      <c r="O70" s="3"/>
      <c r="P70" s="3"/>
      <c r="Q70" s="14"/>
      <c r="R70" s="1"/>
    </row>
    <row r="71" spans="3:18" x14ac:dyDescent="0.25">
      <c r="O71" s="3"/>
      <c r="P71" s="3"/>
      <c r="Q71" s="14"/>
      <c r="R71" s="1"/>
    </row>
    <row r="72" spans="3:18" x14ac:dyDescent="0.25">
      <c r="O72" s="3"/>
      <c r="P72" s="3"/>
      <c r="Q72" s="14"/>
      <c r="R72" s="1"/>
    </row>
    <row r="73" spans="3:18" x14ac:dyDescent="0.25">
      <c r="O73" s="3"/>
      <c r="P73" s="3"/>
      <c r="Q73" s="14"/>
      <c r="R73" s="1"/>
    </row>
    <row r="74" spans="3:18" x14ac:dyDescent="0.25">
      <c r="O74" s="3"/>
      <c r="P74" s="3"/>
      <c r="Q74" s="14"/>
      <c r="R74" s="1"/>
    </row>
    <row r="75" spans="3:18" x14ac:dyDescent="0.25">
      <c r="O75" s="3"/>
      <c r="P75" s="3"/>
      <c r="Q75" s="14"/>
      <c r="R75" s="1"/>
    </row>
    <row r="76" spans="3:18" x14ac:dyDescent="0.25">
      <c r="O76" s="3"/>
      <c r="P76" s="3"/>
      <c r="Q76" s="14"/>
      <c r="R76" s="1"/>
    </row>
    <row r="77" spans="3:18" x14ac:dyDescent="0.25">
      <c r="O77" s="3"/>
      <c r="P77" s="3"/>
      <c r="Q77" s="14"/>
      <c r="R77" s="1"/>
    </row>
    <row r="78" spans="3:18" x14ac:dyDescent="0.25">
      <c r="O78" s="3"/>
      <c r="P78" s="3"/>
      <c r="Q78" s="14"/>
      <c r="R78" s="1"/>
    </row>
    <row r="79" spans="3:18" x14ac:dyDescent="0.25">
      <c r="O79" s="3"/>
      <c r="P79" s="3"/>
      <c r="Q79" s="14"/>
      <c r="R79" s="1"/>
    </row>
    <row r="80" spans="3:18" x14ac:dyDescent="0.25">
      <c r="O80" s="3"/>
      <c r="P80" s="3"/>
      <c r="Q80" s="14"/>
      <c r="R80" s="1"/>
    </row>
    <row r="81" spans="15:18" x14ac:dyDescent="0.25">
      <c r="O81" s="3"/>
      <c r="P81" s="3"/>
      <c r="Q81" s="14"/>
      <c r="R81" s="1"/>
    </row>
    <row r="82" spans="15:18" x14ac:dyDescent="0.25">
      <c r="O82" s="3"/>
      <c r="P82" s="3"/>
      <c r="Q82" s="14"/>
      <c r="R82" s="1"/>
    </row>
    <row r="83" spans="15:18" x14ac:dyDescent="0.25">
      <c r="O83" s="3"/>
      <c r="P83" s="3"/>
      <c r="Q83" s="14"/>
      <c r="R83" s="1"/>
    </row>
    <row r="84" spans="15:18" x14ac:dyDescent="0.25">
      <c r="O84" s="3"/>
      <c r="P84" s="3"/>
      <c r="Q84" s="14"/>
      <c r="R84" s="1"/>
    </row>
    <row r="85" spans="15:18" x14ac:dyDescent="0.25">
      <c r="O85" s="3"/>
      <c r="P85" s="3"/>
      <c r="Q85" s="14"/>
      <c r="R85" s="1"/>
    </row>
    <row r="86" spans="15:18" x14ac:dyDescent="0.25">
      <c r="O86" s="3"/>
      <c r="P86" s="3"/>
      <c r="Q86" s="14"/>
      <c r="R86" s="1"/>
    </row>
    <row r="87" spans="15:18" x14ac:dyDescent="0.25">
      <c r="O87" s="3"/>
      <c r="P87" s="3"/>
      <c r="Q87" s="14"/>
      <c r="R87" s="1"/>
    </row>
    <row r="88" spans="15:18" x14ac:dyDescent="0.25">
      <c r="O88" s="3"/>
      <c r="P88" s="3"/>
      <c r="Q88" s="14"/>
      <c r="R88" s="1"/>
    </row>
    <row r="89" spans="15:18" x14ac:dyDescent="0.25">
      <c r="O89" s="3"/>
      <c r="P89" s="3"/>
      <c r="Q89" s="14"/>
      <c r="R89" s="1"/>
    </row>
    <row r="90" spans="15:18" x14ac:dyDescent="0.25">
      <c r="O90" s="3"/>
      <c r="P90" s="3"/>
      <c r="Q90" s="14"/>
      <c r="R90" s="1"/>
    </row>
    <row r="91" spans="15:18" x14ac:dyDescent="0.25">
      <c r="O91" s="3"/>
      <c r="P91" s="3"/>
      <c r="Q91" s="14"/>
      <c r="R91" s="1"/>
    </row>
    <row r="92" spans="15:18" x14ac:dyDescent="0.25">
      <c r="O92" s="3"/>
      <c r="P92" s="3"/>
      <c r="Q92" s="14"/>
      <c r="R92" s="1"/>
    </row>
    <row r="93" spans="15:18" x14ac:dyDescent="0.25">
      <c r="O93" s="3"/>
      <c r="P93" s="3"/>
      <c r="Q93" s="14"/>
      <c r="R93" s="1"/>
    </row>
    <row r="94" spans="15:18" x14ac:dyDescent="0.25">
      <c r="O94" s="3"/>
      <c r="P94" s="3"/>
      <c r="Q94" s="14"/>
      <c r="R94" s="1"/>
    </row>
    <row r="95" spans="15:18" x14ac:dyDescent="0.25">
      <c r="O95" s="3"/>
      <c r="P95" s="3"/>
      <c r="Q95" s="14"/>
      <c r="R95" s="1"/>
    </row>
    <row r="96" spans="15:18" x14ac:dyDescent="0.25">
      <c r="O96" s="3"/>
      <c r="P96" s="3"/>
      <c r="Q96" s="14"/>
      <c r="R96" s="1"/>
    </row>
    <row r="97" spans="15:18" x14ac:dyDescent="0.25">
      <c r="O97" s="3"/>
      <c r="P97" s="3"/>
      <c r="Q97" s="14"/>
      <c r="R97" s="1"/>
    </row>
    <row r="98" spans="15:18" x14ac:dyDescent="0.25">
      <c r="O98" s="3"/>
      <c r="P98" s="3"/>
      <c r="Q98" s="14"/>
      <c r="R98" s="1"/>
    </row>
    <row r="99" spans="15:18" x14ac:dyDescent="0.25">
      <c r="O99" s="3"/>
      <c r="P99" s="3"/>
      <c r="Q99" s="14"/>
      <c r="R99" s="1"/>
    </row>
    <row r="100" spans="15:18" x14ac:dyDescent="0.25">
      <c r="O100" s="3"/>
      <c r="P100" s="3"/>
      <c r="Q100" s="14"/>
      <c r="R100" s="1"/>
    </row>
    <row r="101" spans="15:18" x14ac:dyDescent="0.25">
      <c r="O101" s="3"/>
      <c r="P101" s="3"/>
      <c r="Q101" s="14"/>
      <c r="R101" s="1"/>
    </row>
    <row r="102" spans="15:18" x14ac:dyDescent="0.25">
      <c r="O102" s="3"/>
      <c r="P102" s="3"/>
      <c r="Q102" s="14"/>
      <c r="R102" s="1"/>
    </row>
    <row r="103" spans="15:18" x14ac:dyDescent="0.25">
      <c r="O103" s="3"/>
      <c r="P103" s="3"/>
      <c r="Q103" s="14"/>
      <c r="R103" s="1"/>
    </row>
    <row r="104" spans="15:18" x14ac:dyDescent="0.25">
      <c r="O104" s="3"/>
      <c r="P104" s="3"/>
      <c r="Q104" s="14"/>
      <c r="R104" s="1"/>
    </row>
    <row r="105" spans="15:18" x14ac:dyDescent="0.25">
      <c r="O105" s="3"/>
      <c r="P105" s="3"/>
      <c r="Q105" s="14"/>
      <c r="R105" s="1"/>
    </row>
    <row r="106" spans="15:18" x14ac:dyDescent="0.25">
      <c r="O106" s="3"/>
      <c r="P106" s="3"/>
      <c r="Q106" s="14"/>
      <c r="R106" s="1"/>
    </row>
    <row r="107" spans="15:18" x14ac:dyDescent="0.25">
      <c r="O107" s="3"/>
      <c r="P107" s="3"/>
      <c r="Q107" s="14"/>
      <c r="R107" s="1"/>
    </row>
    <row r="108" spans="15:18" x14ac:dyDescent="0.25">
      <c r="O108" s="3"/>
      <c r="P108" s="3"/>
      <c r="Q108" s="14"/>
      <c r="R108" s="1"/>
    </row>
    <row r="109" spans="15:18" x14ac:dyDescent="0.25">
      <c r="O109" s="3"/>
      <c r="P109" s="3"/>
      <c r="Q109" s="14"/>
      <c r="R109" s="1"/>
    </row>
    <row r="110" spans="15:18" x14ac:dyDescent="0.25">
      <c r="O110" s="3"/>
      <c r="P110" s="3"/>
      <c r="Q110" s="14"/>
      <c r="R110" s="1"/>
    </row>
    <row r="111" spans="15:18" x14ac:dyDescent="0.25">
      <c r="O111" s="3"/>
      <c r="P111" s="3"/>
      <c r="Q111" s="14"/>
      <c r="R111" s="1"/>
    </row>
    <row r="112" spans="15:18" x14ac:dyDescent="0.25">
      <c r="O112" s="3"/>
      <c r="P112" s="3"/>
      <c r="Q112" s="14"/>
      <c r="R112" s="1"/>
    </row>
    <row r="113" spans="15:18" x14ac:dyDescent="0.25">
      <c r="O113" s="3"/>
      <c r="P113" s="3"/>
      <c r="Q113" s="14"/>
      <c r="R113" s="1"/>
    </row>
    <row r="114" spans="15:18" x14ac:dyDescent="0.25">
      <c r="O114" s="3"/>
      <c r="P114" s="3"/>
      <c r="Q114" s="14"/>
      <c r="R114" s="1"/>
    </row>
    <row r="115" spans="15:18" x14ac:dyDescent="0.25">
      <c r="O115" s="3"/>
      <c r="P115" s="3"/>
      <c r="Q115" s="14"/>
      <c r="R115" s="1"/>
    </row>
    <row r="116" spans="15:18" x14ac:dyDescent="0.25">
      <c r="O116" s="3"/>
      <c r="P116" s="3"/>
      <c r="Q116" s="14"/>
      <c r="R116" s="1"/>
    </row>
    <row r="117" spans="15:18" x14ac:dyDescent="0.25">
      <c r="O117" s="3"/>
      <c r="P117" s="3"/>
      <c r="Q117" s="14"/>
      <c r="R117" s="1"/>
    </row>
    <row r="118" spans="15:18" x14ac:dyDescent="0.25">
      <c r="O118" s="3"/>
      <c r="P118" s="3"/>
      <c r="Q118" s="14"/>
      <c r="R118" s="1"/>
    </row>
    <row r="119" spans="15:18" x14ac:dyDescent="0.25">
      <c r="O119" s="3"/>
      <c r="P119" s="3"/>
      <c r="Q119" s="14"/>
      <c r="R119" s="1"/>
    </row>
    <row r="120" spans="15:18" x14ac:dyDescent="0.25">
      <c r="O120" s="3"/>
      <c r="P120" s="3"/>
      <c r="Q120" s="14"/>
      <c r="R120" s="1"/>
    </row>
    <row r="121" spans="15:18" x14ac:dyDescent="0.25">
      <c r="O121" s="3"/>
      <c r="P121" s="3"/>
      <c r="Q121" s="14"/>
      <c r="R121" s="1"/>
    </row>
    <row r="122" spans="15:18" x14ac:dyDescent="0.25">
      <c r="O122" s="3"/>
      <c r="P122" s="3"/>
      <c r="Q122" s="14"/>
      <c r="R122" s="1"/>
    </row>
    <row r="123" spans="15:18" x14ac:dyDescent="0.25">
      <c r="O123" s="3"/>
      <c r="P123" s="3"/>
      <c r="Q123" s="14"/>
      <c r="R123" s="1"/>
    </row>
    <row r="124" spans="15:18" x14ac:dyDescent="0.25">
      <c r="O124" s="3"/>
      <c r="P124" s="3"/>
      <c r="Q124" s="14"/>
      <c r="R124" s="1"/>
    </row>
    <row r="125" spans="15:18" x14ac:dyDescent="0.25">
      <c r="O125" s="3"/>
      <c r="P125" s="3"/>
      <c r="Q125" s="14"/>
      <c r="R125" s="1"/>
    </row>
    <row r="126" spans="15:18" x14ac:dyDescent="0.25">
      <c r="O126" s="3"/>
      <c r="P126" s="3"/>
      <c r="Q126" s="14"/>
      <c r="R126" s="1"/>
    </row>
    <row r="127" spans="15:18" x14ac:dyDescent="0.25">
      <c r="O127" s="3"/>
      <c r="P127" s="3"/>
      <c r="Q127" s="14"/>
      <c r="R127" s="1"/>
    </row>
    <row r="128" spans="15:18" x14ac:dyDescent="0.25">
      <c r="O128" s="3"/>
      <c r="P128" s="3"/>
      <c r="Q128" s="14"/>
      <c r="R128" s="1"/>
    </row>
    <row r="129" spans="15:18" x14ac:dyDescent="0.25">
      <c r="O129" s="3"/>
      <c r="P129" s="3"/>
      <c r="Q129" s="14"/>
      <c r="R129" s="1"/>
    </row>
    <row r="130" spans="15:18" x14ac:dyDescent="0.25">
      <c r="O130" s="3"/>
      <c r="P130" s="3"/>
      <c r="Q130" s="14"/>
      <c r="R130" s="1"/>
    </row>
    <row r="131" spans="15:18" x14ac:dyDescent="0.25">
      <c r="O131" s="3"/>
      <c r="P131" s="3"/>
      <c r="Q131" s="14"/>
      <c r="R131" s="1"/>
    </row>
    <row r="132" spans="15:18" x14ac:dyDescent="0.25">
      <c r="O132" s="3"/>
      <c r="P132" s="3"/>
      <c r="Q132" s="14"/>
      <c r="R132" s="1"/>
    </row>
    <row r="133" spans="15:18" x14ac:dyDescent="0.25">
      <c r="O133" s="3"/>
      <c r="P133" s="3"/>
      <c r="Q133" s="14"/>
      <c r="R133" s="1"/>
    </row>
    <row r="134" spans="15:18" x14ac:dyDescent="0.25">
      <c r="O134" s="3"/>
      <c r="P134" s="3"/>
      <c r="Q134" s="14"/>
      <c r="R134" s="1"/>
    </row>
    <row r="135" spans="15:18" x14ac:dyDescent="0.25">
      <c r="O135" s="3"/>
      <c r="P135" s="3"/>
      <c r="Q135" s="14"/>
      <c r="R135" s="1"/>
    </row>
    <row r="136" spans="15:18" x14ac:dyDescent="0.25">
      <c r="O136" s="3"/>
      <c r="P136" s="3"/>
      <c r="Q136" s="14"/>
      <c r="R136" s="1"/>
    </row>
    <row r="137" spans="15:18" x14ac:dyDescent="0.25">
      <c r="O137" s="3"/>
      <c r="P137" s="3"/>
      <c r="Q137" s="14"/>
      <c r="R137" s="1"/>
    </row>
    <row r="138" spans="15:18" x14ac:dyDescent="0.25">
      <c r="O138" s="3"/>
      <c r="P138" s="3"/>
      <c r="Q138" s="14"/>
      <c r="R138" s="1"/>
    </row>
    <row r="139" spans="15:18" x14ac:dyDescent="0.25">
      <c r="O139" s="3"/>
      <c r="P139" s="3"/>
      <c r="Q139" s="14"/>
      <c r="R139" s="1"/>
    </row>
    <row r="140" spans="15:18" x14ac:dyDescent="0.25">
      <c r="O140" s="3"/>
      <c r="P140" s="3"/>
      <c r="Q140" s="14"/>
      <c r="R140" s="1"/>
    </row>
    <row r="141" spans="15:18" x14ac:dyDescent="0.25">
      <c r="O141" s="3"/>
      <c r="P141" s="3"/>
      <c r="Q141" s="14"/>
      <c r="R141" s="1"/>
    </row>
    <row r="142" spans="15:18" x14ac:dyDescent="0.25">
      <c r="O142" s="3"/>
      <c r="P142" s="3"/>
      <c r="Q142" s="14"/>
      <c r="R142" s="1"/>
    </row>
    <row r="143" spans="15:18" x14ac:dyDescent="0.25">
      <c r="O143" s="3"/>
      <c r="P143" s="3"/>
      <c r="Q143" s="14"/>
      <c r="R143" s="1"/>
    </row>
    <row r="144" spans="15:18" x14ac:dyDescent="0.25">
      <c r="O144" s="3"/>
      <c r="P144" s="3"/>
      <c r="Q144" s="14"/>
      <c r="R144" s="1"/>
    </row>
    <row r="145" spans="15:18" x14ac:dyDescent="0.25">
      <c r="O145" s="3"/>
      <c r="P145" s="3"/>
      <c r="Q145" s="14"/>
      <c r="R145" s="1"/>
    </row>
    <row r="146" spans="15:18" x14ac:dyDescent="0.25">
      <c r="O146" s="3"/>
      <c r="P146" s="3"/>
      <c r="Q146" s="14"/>
      <c r="R146" s="1"/>
    </row>
    <row r="147" spans="15:18" x14ac:dyDescent="0.25">
      <c r="O147" s="3"/>
      <c r="P147" s="3"/>
      <c r="Q147" s="14"/>
      <c r="R147" s="1"/>
    </row>
    <row r="148" spans="15:18" x14ac:dyDescent="0.25">
      <c r="O148" s="3"/>
      <c r="P148" s="3"/>
      <c r="Q148" s="14"/>
      <c r="R148" s="1"/>
    </row>
    <row r="149" spans="15:18" x14ac:dyDescent="0.25">
      <c r="O149" s="3"/>
      <c r="P149" s="3"/>
      <c r="Q149" s="14"/>
      <c r="R149" s="1"/>
    </row>
    <row r="150" spans="15:18" x14ac:dyDescent="0.25">
      <c r="O150" s="3"/>
      <c r="P150" s="3"/>
      <c r="Q150" s="14"/>
      <c r="R150" s="1"/>
    </row>
    <row r="151" spans="15:18" x14ac:dyDescent="0.25">
      <c r="O151" s="3"/>
      <c r="P151" s="3"/>
      <c r="Q151" s="14"/>
      <c r="R151" s="1"/>
    </row>
    <row r="152" spans="15:18" x14ac:dyDescent="0.25">
      <c r="O152" s="3"/>
      <c r="P152" s="3"/>
      <c r="Q152" s="14"/>
      <c r="R152" s="1"/>
    </row>
    <row r="153" spans="15:18" x14ac:dyDescent="0.25">
      <c r="O153" s="3"/>
      <c r="P153" s="3"/>
      <c r="Q153" s="14"/>
      <c r="R153" s="1"/>
    </row>
    <row r="154" spans="15:18" x14ac:dyDescent="0.25">
      <c r="O154" s="3"/>
      <c r="P154" s="3"/>
      <c r="Q154" s="14"/>
      <c r="R154" s="1"/>
    </row>
    <row r="155" spans="15:18" x14ac:dyDescent="0.25">
      <c r="O155" s="3"/>
      <c r="P155" s="3"/>
      <c r="Q155" s="14"/>
      <c r="R155" s="1"/>
    </row>
    <row r="156" spans="15:18" x14ac:dyDescent="0.25">
      <c r="O156" s="3"/>
      <c r="P156" s="3"/>
      <c r="Q156" s="14"/>
      <c r="R156" s="1"/>
    </row>
    <row r="157" spans="15:18" x14ac:dyDescent="0.25">
      <c r="O157" s="3"/>
      <c r="P157" s="3"/>
      <c r="Q157" s="14"/>
      <c r="R157" s="1"/>
    </row>
    <row r="158" spans="15:18" x14ac:dyDescent="0.25">
      <c r="O158" s="3"/>
      <c r="P158" s="3"/>
      <c r="Q158" s="14"/>
      <c r="R158" s="1"/>
    </row>
    <row r="159" spans="15:18" x14ac:dyDescent="0.25">
      <c r="O159" s="3"/>
      <c r="P159" s="3"/>
      <c r="Q159" s="14"/>
      <c r="R159" s="1"/>
    </row>
    <row r="160" spans="15:18" x14ac:dyDescent="0.25">
      <c r="O160" s="3"/>
      <c r="P160" s="3"/>
      <c r="Q160" s="14"/>
      <c r="R160" s="1"/>
    </row>
    <row r="161" spans="15:18" x14ac:dyDescent="0.25">
      <c r="O161" s="3"/>
      <c r="P161" s="3"/>
      <c r="Q161" s="14"/>
      <c r="R161" s="1"/>
    </row>
    <row r="162" spans="15:18" x14ac:dyDescent="0.25">
      <c r="O162" s="3"/>
      <c r="P162" s="3"/>
      <c r="Q162" s="14"/>
      <c r="R162" s="1"/>
    </row>
    <row r="163" spans="15:18" x14ac:dyDescent="0.25">
      <c r="O163" s="3"/>
      <c r="P163" s="3"/>
      <c r="Q163" s="14"/>
      <c r="R163" s="1"/>
    </row>
    <row r="164" spans="15:18" x14ac:dyDescent="0.25">
      <c r="O164" s="3"/>
      <c r="P164" s="3"/>
      <c r="Q164" s="14"/>
      <c r="R164" s="1"/>
    </row>
    <row r="165" spans="15:18" x14ac:dyDescent="0.25">
      <c r="O165" s="3"/>
      <c r="P165" s="3"/>
      <c r="Q165" s="14"/>
      <c r="R165" s="1"/>
    </row>
    <row r="166" spans="15:18" x14ac:dyDescent="0.25">
      <c r="O166" s="3"/>
      <c r="P166" s="3"/>
      <c r="Q166" s="14"/>
      <c r="R166" s="1"/>
    </row>
    <row r="167" spans="15:18" x14ac:dyDescent="0.25">
      <c r="O167" s="3"/>
      <c r="P167" s="3"/>
      <c r="Q167" s="14"/>
      <c r="R167" s="1"/>
    </row>
    <row r="168" spans="15:18" x14ac:dyDescent="0.25">
      <c r="O168" s="3"/>
      <c r="P168" s="3"/>
      <c r="Q168" s="14"/>
      <c r="R168" s="1"/>
    </row>
    <row r="169" spans="15:18" x14ac:dyDescent="0.25">
      <c r="O169" s="3"/>
      <c r="P169" s="3"/>
      <c r="Q169" s="14"/>
      <c r="R169" s="1"/>
    </row>
    <row r="170" spans="15:18" x14ac:dyDescent="0.25">
      <c r="O170" s="3"/>
      <c r="P170" s="3"/>
      <c r="Q170" s="14"/>
      <c r="R170" s="1"/>
    </row>
    <row r="171" spans="15:18" x14ac:dyDescent="0.25">
      <c r="O171" s="3"/>
      <c r="P171" s="3"/>
      <c r="Q171" s="14"/>
      <c r="R171" s="1"/>
    </row>
    <row r="172" spans="15:18" x14ac:dyDescent="0.25">
      <c r="O172" s="3"/>
      <c r="P172" s="3"/>
      <c r="Q172" s="14"/>
      <c r="R172" s="1"/>
    </row>
    <row r="173" spans="15:18" x14ac:dyDescent="0.25">
      <c r="O173" s="3"/>
      <c r="P173" s="3"/>
      <c r="Q173" s="14"/>
      <c r="R173" s="1"/>
    </row>
    <row r="174" spans="15:18" x14ac:dyDescent="0.25">
      <c r="O174" s="3"/>
      <c r="P174" s="3"/>
      <c r="Q174" s="14"/>
      <c r="R174" s="1"/>
    </row>
    <row r="175" spans="15:18" x14ac:dyDescent="0.25">
      <c r="O175" s="3"/>
      <c r="P175" s="3"/>
      <c r="Q175" s="14"/>
      <c r="R175" s="1"/>
    </row>
    <row r="176" spans="15:18" x14ac:dyDescent="0.25">
      <c r="O176" s="3"/>
      <c r="P176" s="3"/>
      <c r="Q176" s="14"/>
      <c r="R176" s="1"/>
    </row>
    <row r="177" spans="15:18" x14ac:dyDescent="0.25">
      <c r="O177" s="3"/>
      <c r="P177" s="3"/>
      <c r="Q177" s="14"/>
      <c r="R177" s="1"/>
    </row>
    <row r="178" spans="15:18" x14ac:dyDescent="0.25">
      <c r="O178" s="3"/>
      <c r="P178" s="3"/>
      <c r="Q178" s="14"/>
      <c r="R178" s="1"/>
    </row>
    <row r="179" spans="15:18" x14ac:dyDescent="0.25">
      <c r="O179" s="3"/>
      <c r="P179" s="3"/>
      <c r="Q179" s="14"/>
      <c r="R179" s="1"/>
    </row>
    <row r="180" spans="15:18" x14ac:dyDescent="0.25">
      <c r="O180" s="3"/>
      <c r="P180" s="3"/>
      <c r="Q180" s="14"/>
      <c r="R180" s="1"/>
    </row>
    <row r="181" spans="15:18" x14ac:dyDescent="0.25">
      <c r="O181" s="3"/>
      <c r="P181" s="3"/>
      <c r="Q181" s="14"/>
      <c r="R181" s="1"/>
    </row>
    <row r="182" spans="15:18" x14ac:dyDescent="0.25">
      <c r="O182" s="3"/>
      <c r="P182" s="3"/>
      <c r="Q182" s="14"/>
      <c r="R182" s="1"/>
    </row>
    <row r="183" spans="15:18" x14ac:dyDescent="0.25">
      <c r="O183" s="3"/>
      <c r="P183" s="3"/>
      <c r="Q183" s="14"/>
      <c r="R183" s="1"/>
    </row>
    <row r="184" spans="15:18" x14ac:dyDescent="0.25">
      <c r="O184" s="3"/>
      <c r="P184" s="3"/>
      <c r="Q184" s="14"/>
      <c r="R184" s="1"/>
    </row>
    <row r="185" spans="15:18" x14ac:dyDescent="0.25">
      <c r="O185" s="3"/>
      <c r="P185" s="3"/>
      <c r="Q185" s="14"/>
      <c r="R185" s="1"/>
    </row>
    <row r="186" spans="15:18" x14ac:dyDescent="0.25">
      <c r="O186" s="3"/>
      <c r="P186" s="3"/>
      <c r="Q186" s="14"/>
      <c r="R186" s="1"/>
    </row>
    <row r="187" spans="15:18" x14ac:dyDescent="0.25">
      <c r="O187" s="3"/>
      <c r="P187" s="3"/>
      <c r="Q187" s="14"/>
      <c r="R187" s="1"/>
    </row>
    <row r="188" spans="15:18" x14ac:dyDescent="0.25">
      <c r="O188" s="3"/>
      <c r="P188" s="3"/>
      <c r="Q188" s="14"/>
      <c r="R188" s="1"/>
    </row>
    <row r="189" spans="15:18" x14ac:dyDescent="0.25">
      <c r="O189" s="3"/>
      <c r="P189" s="3"/>
      <c r="Q189" s="14"/>
      <c r="R189" s="1"/>
    </row>
    <row r="190" spans="15:18" x14ac:dyDescent="0.25">
      <c r="O190" s="3"/>
      <c r="P190" s="3"/>
      <c r="Q190" s="14"/>
      <c r="R190" s="1"/>
    </row>
    <row r="191" spans="15:18" x14ac:dyDescent="0.25">
      <c r="O191" s="3"/>
      <c r="P191" s="3"/>
      <c r="Q191" s="14"/>
      <c r="R191" s="1"/>
    </row>
    <row r="192" spans="15:18" x14ac:dyDescent="0.25">
      <c r="O192" s="3"/>
      <c r="P192" s="3"/>
      <c r="Q192" s="14"/>
      <c r="R192" s="1"/>
    </row>
    <row r="193" spans="15:18" x14ac:dyDescent="0.25">
      <c r="O193" s="3"/>
      <c r="P193" s="3"/>
      <c r="Q193" s="14"/>
      <c r="R193" s="1"/>
    </row>
    <row r="194" spans="15:18" x14ac:dyDescent="0.25">
      <c r="O194" s="3"/>
      <c r="P194" s="3"/>
      <c r="Q194" s="14"/>
      <c r="R194" s="1"/>
    </row>
    <row r="195" spans="15:18" x14ac:dyDescent="0.25">
      <c r="O195" s="3"/>
      <c r="P195" s="3"/>
      <c r="Q195" s="14"/>
      <c r="R195" s="1"/>
    </row>
    <row r="196" spans="15:18" x14ac:dyDescent="0.25">
      <c r="O196" s="3"/>
      <c r="P196" s="3"/>
      <c r="Q196" s="14"/>
      <c r="R196" s="1"/>
    </row>
    <row r="197" spans="15:18" x14ac:dyDescent="0.25">
      <c r="O197" s="3"/>
      <c r="P197" s="3"/>
      <c r="Q197" s="14"/>
      <c r="R197" s="1"/>
    </row>
    <row r="198" spans="15:18" x14ac:dyDescent="0.25">
      <c r="O198" s="3"/>
      <c r="P198" s="3"/>
      <c r="Q198" s="14"/>
      <c r="R198" s="1"/>
    </row>
    <row r="199" spans="15:18" x14ac:dyDescent="0.25">
      <c r="O199" s="3"/>
      <c r="P199" s="3"/>
      <c r="Q199" s="14"/>
      <c r="R199" s="1"/>
    </row>
    <row r="200" spans="15:18" x14ac:dyDescent="0.25">
      <c r="O200" s="3"/>
      <c r="P200" s="3"/>
      <c r="Q200" s="14"/>
      <c r="R200" s="1"/>
    </row>
    <row r="201" spans="15:18" x14ac:dyDescent="0.25">
      <c r="O201" s="3"/>
      <c r="P201" s="3"/>
      <c r="Q201" s="14"/>
      <c r="R201" s="1"/>
    </row>
    <row r="202" spans="15:18" x14ac:dyDescent="0.25">
      <c r="O202" s="3"/>
      <c r="P202" s="3"/>
      <c r="Q202" s="14"/>
      <c r="R202" s="1"/>
    </row>
    <row r="203" spans="15:18" x14ac:dyDescent="0.25">
      <c r="O203" s="3"/>
      <c r="P203" s="3"/>
      <c r="Q203" s="14"/>
      <c r="R203" s="1"/>
    </row>
    <row r="204" spans="15:18" x14ac:dyDescent="0.25">
      <c r="O204" s="3"/>
      <c r="P204" s="3"/>
      <c r="Q204" s="14"/>
      <c r="R204" s="1"/>
    </row>
    <row r="205" spans="15:18" x14ac:dyDescent="0.25">
      <c r="O205" s="3"/>
      <c r="P205" s="3"/>
      <c r="Q205" s="14"/>
      <c r="R205" s="1"/>
    </row>
    <row r="206" spans="15:18" x14ac:dyDescent="0.25">
      <c r="O206" s="3"/>
      <c r="P206" s="3"/>
      <c r="Q206" s="14"/>
      <c r="R206" s="1"/>
    </row>
    <row r="207" spans="15:18" x14ac:dyDescent="0.25">
      <c r="O207" s="3"/>
      <c r="P207" s="3"/>
      <c r="Q207" s="14"/>
      <c r="R207" s="1"/>
    </row>
    <row r="208" spans="15:18" x14ac:dyDescent="0.25">
      <c r="O208" s="3"/>
      <c r="P208" s="3"/>
      <c r="Q208" s="14"/>
      <c r="R208" s="1"/>
    </row>
    <row r="209" spans="15:18" x14ac:dyDescent="0.25">
      <c r="O209" s="3"/>
      <c r="P209" s="3"/>
      <c r="Q209" s="14"/>
      <c r="R209" s="1"/>
    </row>
    <row r="210" spans="15:18" x14ac:dyDescent="0.25">
      <c r="O210" s="3"/>
      <c r="P210" s="3"/>
      <c r="Q210" s="14"/>
      <c r="R210" s="1"/>
    </row>
    <row r="211" spans="15:18" x14ac:dyDescent="0.25">
      <c r="O211" s="3"/>
      <c r="P211" s="3"/>
      <c r="Q211" s="14"/>
      <c r="R211" s="1"/>
    </row>
    <row r="212" spans="15:18" x14ac:dyDescent="0.25">
      <c r="O212" s="3"/>
      <c r="P212" s="3"/>
      <c r="Q212" s="14"/>
      <c r="R212" s="1"/>
    </row>
    <row r="213" spans="15:18" x14ac:dyDescent="0.25">
      <c r="O213" s="3"/>
      <c r="P213" s="3"/>
      <c r="Q213" s="14"/>
      <c r="R213" s="1"/>
    </row>
    <row r="214" spans="15:18" x14ac:dyDescent="0.25">
      <c r="O214" s="3"/>
      <c r="P214" s="3"/>
      <c r="Q214" s="14"/>
      <c r="R214" s="1"/>
    </row>
    <row r="215" spans="15:18" x14ac:dyDescent="0.25">
      <c r="O215" s="3"/>
      <c r="P215" s="3"/>
      <c r="Q215" s="14"/>
      <c r="R215" s="1"/>
    </row>
    <row r="216" spans="15:18" x14ac:dyDescent="0.25">
      <c r="O216" s="3"/>
      <c r="P216" s="3"/>
      <c r="Q216" s="14"/>
      <c r="R216" s="1"/>
    </row>
    <row r="217" spans="15:18" x14ac:dyDescent="0.25">
      <c r="O217" s="3"/>
      <c r="P217" s="3"/>
      <c r="Q217" s="14"/>
      <c r="R217" s="1"/>
    </row>
    <row r="218" spans="15:18" x14ac:dyDescent="0.25">
      <c r="O218" s="3"/>
      <c r="P218" s="3"/>
      <c r="Q218" s="14"/>
      <c r="R218" s="1"/>
    </row>
    <row r="219" spans="15:18" x14ac:dyDescent="0.25">
      <c r="O219" s="3"/>
      <c r="P219" s="3"/>
      <c r="Q219" s="14"/>
      <c r="R219" s="1"/>
    </row>
    <row r="220" spans="15:18" x14ac:dyDescent="0.25">
      <c r="O220" s="3"/>
      <c r="P220" s="3"/>
      <c r="Q220" s="14"/>
      <c r="R220" s="1"/>
    </row>
    <row r="221" spans="15:18" x14ac:dyDescent="0.25">
      <c r="O221" s="3"/>
      <c r="P221" s="3"/>
      <c r="Q221" s="14"/>
      <c r="R221" s="1"/>
    </row>
    <row r="222" spans="15:18" x14ac:dyDescent="0.25">
      <c r="O222" s="3"/>
      <c r="P222" s="3"/>
      <c r="Q222" s="14"/>
      <c r="R222" s="1"/>
    </row>
    <row r="223" spans="15:18" x14ac:dyDescent="0.25">
      <c r="O223" s="3"/>
      <c r="P223" s="3"/>
      <c r="Q223" s="14"/>
      <c r="R223" s="1"/>
    </row>
    <row r="224" spans="15:18" x14ac:dyDescent="0.25">
      <c r="O224" s="3"/>
      <c r="P224" s="3"/>
      <c r="Q224" s="14"/>
      <c r="R224" s="1"/>
    </row>
    <row r="225" spans="15:18" x14ac:dyDescent="0.25">
      <c r="O225" s="3"/>
      <c r="P225" s="3"/>
      <c r="Q225" s="14"/>
      <c r="R225" s="1"/>
    </row>
    <row r="226" spans="15:18" x14ac:dyDescent="0.25">
      <c r="O226" s="3"/>
      <c r="P226" s="3"/>
      <c r="Q226" s="14"/>
      <c r="R226" s="1"/>
    </row>
    <row r="227" spans="15:18" x14ac:dyDescent="0.25">
      <c r="O227" s="3"/>
      <c r="P227" s="3"/>
      <c r="Q227" s="14"/>
      <c r="R227" s="1"/>
    </row>
    <row r="228" spans="15:18" x14ac:dyDescent="0.25">
      <c r="O228" s="3"/>
      <c r="P228" s="3"/>
      <c r="Q228" s="14"/>
      <c r="R228" s="1"/>
    </row>
    <row r="229" spans="15:18" x14ac:dyDescent="0.25">
      <c r="O229" s="3"/>
      <c r="P229" s="3"/>
      <c r="Q229" s="14"/>
      <c r="R229" s="1"/>
    </row>
    <row r="230" spans="15:18" x14ac:dyDescent="0.25">
      <c r="O230" s="3"/>
      <c r="P230" s="3"/>
      <c r="Q230" s="14"/>
      <c r="R230" s="1"/>
    </row>
    <row r="231" spans="15:18" x14ac:dyDescent="0.25">
      <c r="O231" s="3"/>
      <c r="P231" s="3"/>
      <c r="Q231" s="14"/>
      <c r="R231" s="1"/>
    </row>
    <row r="232" spans="15:18" x14ac:dyDescent="0.25">
      <c r="O232" s="3"/>
      <c r="P232" s="3"/>
      <c r="Q232" s="14"/>
      <c r="R232" s="1"/>
    </row>
    <row r="233" spans="15:18" x14ac:dyDescent="0.25">
      <c r="O233" s="3"/>
      <c r="P233" s="3"/>
      <c r="Q233" s="14"/>
      <c r="R233" s="1"/>
    </row>
    <row r="234" spans="15:18" x14ac:dyDescent="0.25">
      <c r="O234" s="3"/>
      <c r="P234" s="3"/>
      <c r="Q234" s="14"/>
      <c r="R234" s="1"/>
    </row>
    <row r="235" spans="15:18" x14ac:dyDescent="0.25">
      <c r="O235" s="3"/>
      <c r="P235" s="3"/>
      <c r="Q235" s="14"/>
      <c r="R235" s="1"/>
    </row>
    <row r="236" spans="15:18" x14ac:dyDescent="0.25">
      <c r="O236" s="3"/>
      <c r="P236" s="3"/>
      <c r="Q236" s="14"/>
      <c r="R236" s="1"/>
    </row>
    <row r="237" spans="15:18" x14ac:dyDescent="0.25">
      <c r="O237" s="3"/>
      <c r="P237" s="3"/>
      <c r="Q237" s="14"/>
      <c r="R237" s="1"/>
    </row>
    <row r="238" spans="15:18" x14ac:dyDescent="0.25">
      <c r="O238" s="3"/>
      <c r="P238" s="3"/>
      <c r="Q238" s="14"/>
      <c r="R238" s="1"/>
    </row>
    <row r="239" spans="15:18" x14ac:dyDescent="0.25">
      <c r="O239" s="3"/>
      <c r="P239" s="3"/>
      <c r="Q239" s="14"/>
      <c r="R239" s="1"/>
    </row>
    <row r="240" spans="15:18" x14ac:dyDescent="0.25">
      <c r="O240" s="3"/>
      <c r="P240" s="3"/>
      <c r="Q240" s="14"/>
      <c r="R240" s="1"/>
    </row>
    <row r="241" spans="15:18" x14ac:dyDescent="0.25">
      <c r="O241" s="3"/>
      <c r="P241" s="3"/>
      <c r="Q241" s="14"/>
      <c r="R241" s="1"/>
    </row>
    <row r="242" spans="15:18" x14ac:dyDescent="0.25">
      <c r="O242" s="3"/>
      <c r="P242" s="3"/>
      <c r="Q242" s="14"/>
      <c r="R242" s="1"/>
    </row>
    <row r="243" spans="15:18" x14ac:dyDescent="0.25">
      <c r="O243" s="3"/>
      <c r="P243" s="3"/>
      <c r="Q243" s="14"/>
      <c r="R243" s="1"/>
    </row>
    <row r="244" spans="15:18" x14ac:dyDescent="0.25">
      <c r="O244" s="3"/>
      <c r="P244" s="3"/>
      <c r="Q244" s="14"/>
      <c r="R244" s="1"/>
    </row>
    <row r="245" spans="15:18" x14ac:dyDescent="0.25">
      <c r="O245" s="3"/>
      <c r="P245" s="3"/>
      <c r="Q245" s="14"/>
      <c r="R245" s="1"/>
    </row>
    <row r="246" spans="15:18" x14ac:dyDescent="0.25">
      <c r="O246" s="3"/>
      <c r="P246" s="3"/>
      <c r="Q246" s="14"/>
      <c r="R246" s="1"/>
    </row>
    <row r="247" spans="15:18" x14ac:dyDescent="0.25">
      <c r="O247" s="3"/>
      <c r="P247" s="3"/>
      <c r="Q247" s="14"/>
      <c r="R247" s="1"/>
    </row>
    <row r="248" spans="15:18" x14ac:dyDescent="0.25">
      <c r="O248" s="3"/>
      <c r="P248" s="3"/>
      <c r="Q248" s="14"/>
      <c r="R248" s="1"/>
    </row>
    <row r="249" spans="15:18" x14ac:dyDescent="0.25">
      <c r="O249" s="3"/>
      <c r="P249" s="3"/>
      <c r="Q249" s="14"/>
      <c r="R249" s="1"/>
    </row>
    <row r="250" spans="15:18" x14ac:dyDescent="0.25">
      <c r="O250" s="3"/>
      <c r="P250" s="3"/>
      <c r="Q250" s="14"/>
      <c r="R250" s="1"/>
    </row>
    <row r="251" spans="15:18" x14ac:dyDescent="0.25">
      <c r="O251" s="3"/>
      <c r="P251" s="3"/>
      <c r="Q251" s="14"/>
      <c r="R251" s="1"/>
    </row>
    <row r="252" spans="15:18" x14ac:dyDescent="0.25">
      <c r="O252" s="3"/>
      <c r="P252" s="3"/>
      <c r="Q252" s="14"/>
      <c r="R252" s="1"/>
    </row>
    <row r="253" spans="15:18" x14ac:dyDescent="0.25">
      <c r="O253" s="3"/>
      <c r="P253" s="3"/>
      <c r="Q253" s="14"/>
      <c r="R253" s="1"/>
    </row>
    <row r="254" spans="15:18" x14ac:dyDescent="0.25">
      <c r="O254" s="3"/>
      <c r="P254" s="3"/>
      <c r="Q254" s="14"/>
      <c r="R254" s="1"/>
    </row>
    <row r="255" spans="15:18" x14ac:dyDescent="0.25">
      <c r="O255" s="3"/>
      <c r="P255" s="3"/>
      <c r="Q255" s="14"/>
      <c r="R255" s="1"/>
    </row>
    <row r="256" spans="15:18" x14ac:dyDescent="0.25">
      <c r="O256" s="3"/>
      <c r="P256" s="3"/>
      <c r="Q256" s="14"/>
      <c r="R256" s="1"/>
    </row>
    <row r="257" spans="15:18" x14ac:dyDescent="0.25">
      <c r="O257" s="3"/>
      <c r="P257" s="3"/>
      <c r="Q257" s="14"/>
      <c r="R257" s="1"/>
    </row>
    <row r="258" spans="15:18" x14ac:dyDescent="0.25">
      <c r="O258" s="3"/>
      <c r="P258" s="3"/>
      <c r="Q258" s="14"/>
      <c r="R258" s="1"/>
    </row>
    <row r="259" spans="15:18" x14ac:dyDescent="0.25">
      <c r="O259" s="3"/>
      <c r="P259" s="3"/>
      <c r="Q259" s="14"/>
      <c r="R259" s="1"/>
    </row>
    <row r="260" spans="15:18" x14ac:dyDescent="0.25">
      <c r="O260" s="3"/>
      <c r="P260" s="3"/>
      <c r="Q260" s="14"/>
      <c r="R260" s="1"/>
    </row>
    <row r="261" spans="15:18" x14ac:dyDescent="0.25">
      <c r="O261" s="3"/>
      <c r="P261" s="3"/>
      <c r="Q261" s="14"/>
      <c r="R261" s="1"/>
    </row>
    <row r="262" spans="15:18" x14ac:dyDescent="0.25">
      <c r="O262" s="3"/>
      <c r="P262" s="3"/>
      <c r="Q262" s="14"/>
      <c r="R262" s="1"/>
    </row>
    <row r="263" spans="15:18" x14ac:dyDescent="0.25">
      <c r="O263" s="3"/>
      <c r="P263" s="3"/>
      <c r="Q263" s="14"/>
      <c r="R263" s="1"/>
    </row>
    <row r="264" spans="15:18" x14ac:dyDescent="0.25">
      <c r="O264" s="3"/>
      <c r="P264" s="3"/>
      <c r="Q264" s="14"/>
      <c r="R264" s="1"/>
    </row>
    <row r="265" spans="15:18" x14ac:dyDescent="0.25">
      <c r="O265" s="3"/>
      <c r="P265" s="3"/>
      <c r="Q265" s="14"/>
      <c r="R265" s="1"/>
    </row>
    <row r="266" spans="15:18" x14ac:dyDescent="0.25">
      <c r="O266" s="3"/>
      <c r="P266" s="3"/>
      <c r="Q266" s="14"/>
      <c r="R266" s="1"/>
    </row>
    <row r="267" spans="15:18" x14ac:dyDescent="0.25">
      <c r="O267" s="3"/>
      <c r="P267" s="3"/>
      <c r="Q267" s="14"/>
      <c r="R267" s="1"/>
    </row>
    <row r="268" spans="15:18" x14ac:dyDescent="0.25">
      <c r="O268" s="3"/>
      <c r="P268" s="3"/>
      <c r="Q268" s="14"/>
      <c r="R268" s="1"/>
    </row>
    <row r="269" spans="15:18" x14ac:dyDescent="0.25">
      <c r="O269" s="3"/>
      <c r="P269" s="3"/>
      <c r="Q269" s="14"/>
      <c r="R269" s="1"/>
    </row>
    <row r="270" spans="15:18" x14ac:dyDescent="0.25">
      <c r="O270" s="3"/>
      <c r="P270" s="3"/>
      <c r="Q270" s="14"/>
      <c r="R270" s="1"/>
    </row>
    <row r="271" spans="15:18" x14ac:dyDescent="0.25">
      <c r="O271" s="3"/>
      <c r="P271" s="3"/>
      <c r="Q271" s="14"/>
      <c r="R271" s="1"/>
    </row>
    <row r="272" spans="15:18" x14ac:dyDescent="0.25">
      <c r="O272" s="3"/>
      <c r="P272" s="3"/>
      <c r="Q272" s="14"/>
      <c r="R272" s="1"/>
    </row>
    <row r="273" spans="15:18" x14ac:dyDescent="0.25">
      <c r="O273" s="3"/>
      <c r="P273" s="3"/>
      <c r="Q273" s="14"/>
      <c r="R273" s="1"/>
    </row>
    <row r="274" spans="15:18" x14ac:dyDescent="0.25">
      <c r="O274" s="3"/>
      <c r="P274" s="3"/>
      <c r="Q274" s="14"/>
      <c r="R274" s="1"/>
    </row>
    <row r="275" spans="15:18" x14ac:dyDescent="0.25">
      <c r="O275" s="3"/>
      <c r="P275" s="3"/>
      <c r="Q275" s="14"/>
      <c r="R275" s="1"/>
    </row>
    <row r="276" spans="15:18" x14ac:dyDescent="0.25">
      <c r="O276" s="3"/>
      <c r="P276" s="3"/>
      <c r="Q276" s="14"/>
      <c r="R276" s="1"/>
    </row>
    <row r="277" spans="15:18" x14ac:dyDescent="0.25">
      <c r="O277" s="3"/>
      <c r="P277" s="3"/>
      <c r="Q277" s="14"/>
      <c r="R277" s="1"/>
    </row>
    <row r="278" spans="15:18" x14ac:dyDescent="0.25">
      <c r="O278" s="3"/>
      <c r="P278" s="3"/>
      <c r="Q278" s="14"/>
      <c r="R278" s="1"/>
    </row>
    <row r="279" spans="15:18" x14ac:dyDescent="0.25">
      <c r="O279" s="3"/>
      <c r="P279" s="3"/>
      <c r="Q279" s="14"/>
      <c r="R279" s="1"/>
    </row>
    <row r="280" spans="15:18" x14ac:dyDescent="0.25">
      <c r="O280" s="3"/>
      <c r="P280" s="3"/>
      <c r="Q280" s="14"/>
      <c r="R280" s="1"/>
    </row>
    <row r="281" spans="15:18" x14ac:dyDescent="0.25">
      <c r="O281" s="3"/>
      <c r="P281" s="3"/>
      <c r="Q281" s="14"/>
      <c r="R281" s="1"/>
    </row>
    <row r="282" spans="15:18" x14ac:dyDescent="0.25">
      <c r="O282" s="3"/>
      <c r="P282" s="3"/>
      <c r="Q282" s="14"/>
      <c r="R282" s="1"/>
    </row>
    <row r="283" spans="15:18" x14ac:dyDescent="0.25">
      <c r="O283" s="3"/>
      <c r="P283" s="3"/>
      <c r="Q283" s="14"/>
      <c r="R283" s="1"/>
    </row>
    <row r="284" spans="15:18" x14ac:dyDescent="0.25">
      <c r="O284" s="3"/>
      <c r="P284" s="3"/>
      <c r="Q284" s="14"/>
      <c r="R284" s="1"/>
    </row>
    <row r="285" spans="15:18" x14ac:dyDescent="0.25">
      <c r="O285" s="3"/>
      <c r="P285" s="3"/>
      <c r="Q285" s="14"/>
      <c r="R285" s="1"/>
    </row>
    <row r="286" spans="15:18" x14ac:dyDescent="0.25">
      <c r="O286" s="3"/>
      <c r="P286" s="3"/>
      <c r="Q286" s="14"/>
      <c r="R286" s="1"/>
    </row>
    <row r="287" spans="15:18" x14ac:dyDescent="0.25">
      <c r="O287" s="3"/>
      <c r="P287" s="3"/>
      <c r="Q287" s="14"/>
      <c r="R287" s="1"/>
    </row>
    <row r="288" spans="15:18" x14ac:dyDescent="0.25">
      <c r="O288" s="3"/>
      <c r="P288" s="3"/>
      <c r="Q288" s="14"/>
      <c r="R288" s="1"/>
    </row>
    <row r="289" spans="15:18" x14ac:dyDescent="0.25">
      <c r="O289" s="3"/>
      <c r="P289" s="3"/>
      <c r="Q289" s="14"/>
      <c r="R289" s="1"/>
    </row>
    <row r="290" spans="15:18" x14ac:dyDescent="0.25">
      <c r="O290" s="3"/>
      <c r="P290" s="3"/>
      <c r="Q290" s="14"/>
      <c r="R290" s="1"/>
    </row>
    <row r="291" spans="15:18" x14ac:dyDescent="0.25">
      <c r="O291" s="3"/>
      <c r="P291" s="3"/>
      <c r="Q291" s="14"/>
      <c r="R291" s="1"/>
    </row>
    <row r="292" spans="15:18" x14ac:dyDescent="0.25">
      <c r="O292" s="3"/>
      <c r="P292" s="3"/>
      <c r="Q292" s="14"/>
      <c r="R292" s="1"/>
    </row>
    <row r="293" spans="15:18" x14ac:dyDescent="0.25">
      <c r="O293" s="3"/>
      <c r="P293" s="3"/>
      <c r="Q293" s="14"/>
      <c r="R293" s="1"/>
    </row>
    <row r="294" spans="15:18" x14ac:dyDescent="0.25">
      <c r="O294" s="3"/>
      <c r="P294" s="3"/>
      <c r="Q294" s="14"/>
      <c r="R294" s="1"/>
    </row>
    <row r="295" spans="15:18" x14ac:dyDescent="0.25">
      <c r="O295" s="3"/>
      <c r="P295" s="3"/>
      <c r="Q295" s="14"/>
      <c r="R295" s="1"/>
    </row>
    <row r="296" spans="15:18" x14ac:dyDescent="0.25">
      <c r="O296" s="3"/>
      <c r="P296" s="3"/>
      <c r="Q296" s="14"/>
      <c r="R296" s="1"/>
    </row>
    <row r="297" spans="15:18" x14ac:dyDescent="0.25">
      <c r="O297" s="3"/>
      <c r="P297" s="3"/>
      <c r="Q297" s="14"/>
      <c r="R297" s="1"/>
    </row>
    <row r="298" spans="15:18" x14ac:dyDescent="0.25">
      <c r="O298" s="3"/>
      <c r="P298" s="3"/>
      <c r="Q298" s="14"/>
      <c r="R298" s="1"/>
    </row>
    <row r="299" spans="15:18" x14ac:dyDescent="0.25">
      <c r="O299" s="3"/>
      <c r="P299" s="3"/>
      <c r="Q299" s="14"/>
      <c r="R299" s="1"/>
    </row>
    <row r="300" spans="15:18" x14ac:dyDescent="0.25">
      <c r="O300" s="3"/>
      <c r="P300" s="3"/>
      <c r="Q300" s="14"/>
      <c r="R300" s="1"/>
    </row>
    <row r="301" spans="15:18" x14ac:dyDescent="0.25">
      <c r="O301" s="3"/>
      <c r="P301" s="3"/>
      <c r="Q301" s="14"/>
      <c r="R301" s="1"/>
    </row>
    <row r="302" spans="15:18" x14ac:dyDescent="0.25">
      <c r="O302" s="3"/>
      <c r="P302" s="3"/>
      <c r="Q302" s="14"/>
      <c r="R302" s="1"/>
    </row>
    <row r="303" spans="15:18" x14ac:dyDescent="0.25">
      <c r="O303" s="3"/>
      <c r="P303" s="3"/>
      <c r="Q303" s="14"/>
      <c r="R303" s="1"/>
    </row>
    <row r="304" spans="15:18" x14ac:dyDescent="0.25">
      <c r="O304" s="3"/>
      <c r="P304" s="3"/>
      <c r="Q304" s="14"/>
      <c r="R304" s="1"/>
    </row>
    <row r="305" spans="15:18" x14ac:dyDescent="0.25">
      <c r="O305" s="3"/>
      <c r="P305" s="3"/>
      <c r="Q305" s="14"/>
      <c r="R305" s="1"/>
    </row>
    <row r="306" spans="15:18" x14ac:dyDescent="0.25">
      <c r="O306" s="3"/>
      <c r="P306" s="3"/>
      <c r="Q306" s="14"/>
      <c r="R306" s="1"/>
    </row>
    <row r="307" spans="15:18" x14ac:dyDescent="0.25">
      <c r="O307" s="3"/>
      <c r="P307" s="3"/>
      <c r="Q307" s="14"/>
      <c r="R307" s="1"/>
    </row>
    <row r="308" spans="15:18" x14ac:dyDescent="0.25">
      <c r="O308" s="3"/>
      <c r="P308" s="3"/>
      <c r="Q308" s="14"/>
      <c r="R308" s="1"/>
    </row>
    <row r="309" spans="15:18" x14ac:dyDescent="0.25">
      <c r="O309" s="3"/>
      <c r="P309" s="3"/>
      <c r="Q309" s="14"/>
      <c r="R309" s="1"/>
    </row>
    <row r="310" spans="15:18" x14ac:dyDescent="0.25">
      <c r="O310" s="3"/>
      <c r="P310" s="3"/>
      <c r="Q310" s="14"/>
      <c r="R310" s="1"/>
    </row>
    <row r="311" spans="15:18" x14ac:dyDescent="0.25">
      <c r="O311" s="3"/>
      <c r="P311" s="3"/>
      <c r="Q311" s="14"/>
      <c r="R311" s="1"/>
    </row>
    <row r="312" spans="15:18" x14ac:dyDescent="0.25">
      <c r="O312" s="3"/>
      <c r="P312" s="3"/>
      <c r="Q312" s="14"/>
      <c r="R312" s="1"/>
    </row>
    <row r="313" spans="15:18" x14ac:dyDescent="0.25">
      <c r="O313" s="3"/>
      <c r="P313" s="3"/>
      <c r="Q313" s="14"/>
      <c r="R313" s="1"/>
    </row>
    <row r="314" spans="15:18" x14ac:dyDescent="0.25">
      <c r="O314" s="3"/>
      <c r="P314" s="3"/>
      <c r="Q314" s="14"/>
      <c r="R314" s="1"/>
    </row>
    <row r="315" spans="15:18" x14ac:dyDescent="0.25">
      <c r="O315" s="3"/>
      <c r="P315" s="3"/>
      <c r="Q315" s="14"/>
      <c r="R315" s="1"/>
    </row>
    <row r="316" spans="15:18" x14ac:dyDescent="0.25">
      <c r="O316" s="3"/>
      <c r="P316" s="3"/>
      <c r="Q316" s="14"/>
      <c r="R316" s="1"/>
    </row>
    <row r="317" spans="15:18" x14ac:dyDescent="0.25">
      <c r="O317" s="3"/>
      <c r="P317" s="3"/>
      <c r="Q317" s="14"/>
      <c r="R317" s="1"/>
    </row>
    <row r="318" spans="15:18" x14ac:dyDescent="0.25">
      <c r="O318" s="3"/>
      <c r="P318" s="3"/>
      <c r="Q318" s="14"/>
      <c r="R318" s="1"/>
    </row>
    <row r="319" spans="15:18" x14ac:dyDescent="0.25">
      <c r="O319" s="3"/>
      <c r="P319" s="3"/>
      <c r="Q319" s="14"/>
      <c r="R319" s="1"/>
    </row>
    <row r="320" spans="15:18" x14ac:dyDescent="0.25">
      <c r="O320" s="3"/>
      <c r="P320" s="3"/>
      <c r="Q320" s="14"/>
      <c r="R320" s="1"/>
    </row>
    <row r="321" spans="15:18" x14ac:dyDescent="0.25">
      <c r="O321" s="3"/>
      <c r="P321" s="3"/>
      <c r="Q321" s="14"/>
      <c r="R321" s="1"/>
    </row>
    <row r="322" spans="15:18" x14ac:dyDescent="0.25">
      <c r="O322" s="3"/>
      <c r="P322" s="3"/>
      <c r="Q322" s="14"/>
      <c r="R322" s="1"/>
    </row>
    <row r="323" spans="15:18" x14ac:dyDescent="0.25">
      <c r="O323" s="3"/>
      <c r="P323" s="3"/>
      <c r="Q323" s="14"/>
      <c r="R323" s="1"/>
    </row>
    <row r="324" spans="15:18" x14ac:dyDescent="0.25">
      <c r="O324" s="3"/>
      <c r="P324" s="3"/>
      <c r="Q324" s="14"/>
      <c r="R324" s="1"/>
    </row>
    <row r="325" spans="15:18" x14ac:dyDescent="0.25">
      <c r="O325" s="3"/>
      <c r="P325" s="3"/>
      <c r="Q325" s="14"/>
      <c r="R325" s="1"/>
    </row>
    <row r="326" spans="15:18" x14ac:dyDescent="0.25">
      <c r="O326" s="3"/>
      <c r="P326" s="3"/>
      <c r="Q326" s="14"/>
      <c r="R326" s="1"/>
    </row>
    <row r="327" spans="15:18" x14ac:dyDescent="0.25">
      <c r="O327" s="3"/>
      <c r="P327" s="3"/>
      <c r="Q327" s="14"/>
      <c r="R327" s="1"/>
    </row>
    <row r="328" spans="15:18" x14ac:dyDescent="0.25">
      <c r="O328" s="3"/>
      <c r="P328" s="3"/>
      <c r="Q328" s="14"/>
      <c r="R328" s="1"/>
    </row>
    <row r="329" spans="15:18" x14ac:dyDescent="0.25">
      <c r="O329" s="3"/>
      <c r="P329" s="3"/>
      <c r="Q329" s="14"/>
      <c r="R329" s="1"/>
    </row>
    <row r="330" spans="15:18" x14ac:dyDescent="0.25">
      <c r="O330" s="3"/>
      <c r="P330" s="3"/>
      <c r="Q330" s="14"/>
      <c r="R330" s="1"/>
    </row>
    <row r="331" spans="15:18" x14ac:dyDescent="0.25">
      <c r="O331" s="3"/>
      <c r="P331" s="3"/>
      <c r="Q331" s="14"/>
      <c r="R331" s="1"/>
    </row>
    <row r="332" spans="15:18" x14ac:dyDescent="0.25">
      <c r="O332" s="3"/>
      <c r="P332" s="3"/>
      <c r="Q332" s="14"/>
      <c r="R332" s="1"/>
    </row>
    <row r="333" spans="15:18" x14ac:dyDescent="0.25">
      <c r="O333" s="3"/>
      <c r="P333" s="3"/>
      <c r="Q333" s="14"/>
      <c r="R333" s="1"/>
    </row>
    <row r="334" spans="15:18" x14ac:dyDescent="0.25">
      <c r="O334" s="3"/>
      <c r="P334" s="3"/>
      <c r="Q334" s="14"/>
      <c r="R334" s="1"/>
    </row>
    <row r="335" spans="15:18" x14ac:dyDescent="0.25">
      <c r="O335" s="3"/>
      <c r="P335" s="3"/>
      <c r="Q335" s="14"/>
      <c r="R335" s="1"/>
    </row>
    <row r="336" spans="15:18" x14ac:dyDescent="0.25">
      <c r="O336" s="3"/>
      <c r="P336" s="3"/>
      <c r="Q336" s="14"/>
      <c r="R336" s="1"/>
    </row>
    <row r="337" spans="15:18" x14ac:dyDescent="0.25">
      <c r="O337" s="3"/>
      <c r="P337" s="3"/>
      <c r="Q337" s="14"/>
      <c r="R337" s="1"/>
    </row>
    <row r="338" spans="15:18" x14ac:dyDescent="0.25">
      <c r="O338" s="3"/>
      <c r="P338" s="3"/>
      <c r="Q338" s="14"/>
      <c r="R338" s="1"/>
    </row>
    <row r="339" spans="15:18" x14ac:dyDescent="0.25">
      <c r="O339" s="3"/>
      <c r="P339" s="3"/>
      <c r="Q339" s="14"/>
      <c r="R339" s="1"/>
    </row>
    <row r="340" spans="15:18" x14ac:dyDescent="0.25">
      <c r="O340" s="3"/>
      <c r="P340" s="3"/>
      <c r="Q340" s="14"/>
      <c r="R340" s="1"/>
    </row>
    <row r="341" spans="15:18" x14ac:dyDescent="0.25">
      <c r="O341" s="3"/>
      <c r="P341" s="3"/>
      <c r="Q341" s="14"/>
      <c r="R341" s="1"/>
    </row>
    <row r="342" spans="15:18" x14ac:dyDescent="0.25">
      <c r="O342" s="3"/>
      <c r="P342" s="3"/>
      <c r="Q342" s="14"/>
      <c r="R342" s="1"/>
    </row>
    <row r="343" spans="15:18" x14ac:dyDescent="0.25">
      <c r="O343" s="3"/>
      <c r="P343" s="3"/>
      <c r="Q343" s="14"/>
      <c r="R343" s="1"/>
    </row>
    <row r="344" spans="15:18" x14ac:dyDescent="0.25">
      <c r="O344" s="3"/>
      <c r="P344" s="3"/>
      <c r="Q344" s="14"/>
      <c r="R344" s="1"/>
    </row>
    <row r="345" spans="15:18" x14ac:dyDescent="0.25">
      <c r="O345" s="3"/>
      <c r="P345" s="3"/>
      <c r="Q345" s="14"/>
      <c r="R345" s="1"/>
    </row>
    <row r="346" spans="15:18" x14ac:dyDescent="0.25">
      <c r="O346" s="3"/>
      <c r="P346" s="3"/>
      <c r="Q346" s="14"/>
      <c r="R346" s="1"/>
    </row>
    <row r="347" spans="15:18" x14ac:dyDescent="0.25">
      <c r="O347" s="3"/>
      <c r="P347" s="3"/>
      <c r="Q347" s="14"/>
      <c r="R347" s="1"/>
    </row>
    <row r="348" spans="15:18" x14ac:dyDescent="0.25">
      <c r="O348" s="3"/>
      <c r="P348" s="3"/>
      <c r="Q348" s="14"/>
      <c r="R348" s="1"/>
    </row>
    <row r="349" spans="15:18" x14ac:dyDescent="0.25">
      <c r="O349" s="3"/>
      <c r="P349" s="3"/>
      <c r="Q349" s="14"/>
      <c r="R349" s="1"/>
    </row>
    <row r="350" spans="15:18" x14ac:dyDescent="0.25">
      <c r="O350" s="3"/>
      <c r="P350" s="3"/>
      <c r="Q350" s="14"/>
      <c r="R350" s="1"/>
    </row>
    <row r="351" spans="15:18" x14ac:dyDescent="0.25">
      <c r="O351" s="3"/>
      <c r="P351" s="3"/>
      <c r="Q351" s="14"/>
      <c r="R351" s="1"/>
    </row>
    <row r="352" spans="15:18" x14ac:dyDescent="0.25">
      <c r="O352" s="3"/>
      <c r="P352" s="3"/>
      <c r="Q352" s="14"/>
      <c r="R352" s="1"/>
    </row>
    <row r="353" spans="15:18" x14ac:dyDescent="0.25">
      <c r="O353" s="3"/>
      <c r="P353" s="3"/>
      <c r="Q353" s="14"/>
      <c r="R353" s="1"/>
    </row>
    <row r="354" spans="15:18" x14ac:dyDescent="0.25">
      <c r="O354" s="3"/>
      <c r="P354" s="3"/>
      <c r="Q354" s="14"/>
      <c r="R354" s="1"/>
    </row>
    <row r="355" spans="15:18" x14ac:dyDescent="0.25">
      <c r="O355" s="3"/>
      <c r="P355" s="3"/>
      <c r="Q355" s="14"/>
      <c r="R355" s="1"/>
    </row>
    <row r="356" spans="15:18" x14ac:dyDescent="0.25">
      <c r="O356" s="3"/>
      <c r="P356" s="3"/>
      <c r="Q356" s="14"/>
      <c r="R356" s="1"/>
    </row>
    <row r="357" spans="15:18" x14ac:dyDescent="0.25">
      <c r="O357" s="3"/>
      <c r="P357" s="3"/>
      <c r="Q357" s="14"/>
      <c r="R357" s="1"/>
    </row>
    <row r="358" spans="15:18" x14ac:dyDescent="0.25">
      <c r="O358" s="3"/>
      <c r="P358" s="3"/>
      <c r="Q358" s="14"/>
      <c r="R358" s="1"/>
    </row>
    <row r="359" spans="15:18" x14ac:dyDescent="0.25">
      <c r="O359" s="3"/>
      <c r="P359" s="3"/>
      <c r="Q359" s="14"/>
      <c r="R359" s="1"/>
    </row>
    <row r="360" spans="15:18" x14ac:dyDescent="0.25">
      <c r="O360" s="3"/>
      <c r="P360" s="3"/>
      <c r="Q360" s="14"/>
      <c r="R360" s="1"/>
    </row>
    <row r="361" spans="15:18" x14ac:dyDescent="0.25">
      <c r="O361" s="3"/>
      <c r="P361" s="3"/>
      <c r="Q361" s="14"/>
      <c r="R361" s="1"/>
    </row>
    <row r="362" spans="15:18" x14ac:dyDescent="0.25">
      <c r="O362" s="3"/>
      <c r="P362" s="3"/>
      <c r="Q362" s="14"/>
      <c r="R362" s="1"/>
    </row>
    <row r="363" spans="15:18" x14ac:dyDescent="0.25">
      <c r="O363" s="3"/>
      <c r="P363" s="3"/>
      <c r="Q363" s="14"/>
      <c r="R363" s="1"/>
    </row>
    <row r="364" spans="15:18" x14ac:dyDescent="0.25">
      <c r="O364" s="3"/>
      <c r="P364" s="3"/>
      <c r="Q364" s="14"/>
      <c r="R364" s="1"/>
    </row>
    <row r="365" spans="15:18" x14ac:dyDescent="0.25">
      <c r="O365" s="3"/>
      <c r="P365" s="3"/>
      <c r="Q365" s="14"/>
      <c r="R365" s="1"/>
    </row>
    <row r="366" spans="15:18" x14ac:dyDescent="0.25">
      <c r="O366" s="3"/>
      <c r="P366" s="3"/>
      <c r="Q366" s="14"/>
      <c r="R366" s="1"/>
    </row>
    <row r="367" spans="15:18" x14ac:dyDescent="0.25">
      <c r="O367" s="3"/>
      <c r="P367" s="3"/>
      <c r="Q367" s="14"/>
      <c r="R367" s="1"/>
    </row>
    <row r="368" spans="15:18" x14ac:dyDescent="0.25">
      <c r="O368" s="3"/>
      <c r="P368" s="3"/>
      <c r="Q368" s="14"/>
      <c r="R368" s="1"/>
    </row>
    <row r="369" spans="15:18" x14ac:dyDescent="0.25">
      <c r="O369" s="3"/>
      <c r="P369" s="3"/>
      <c r="Q369" s="14"/>
      <c r="R369" s="1"/>
    </row>
    <row r="370" spans="15:18" x14ac:dyDescent="0.25">
      <c r="O370" s="3"/>
      <c r="P370" s="3"/>
      <c r="Q370" s="14"/>
      <c r="R370" s="1"/>
    </row>
    <row r="371" spans="15:18" x14ac:dyDescent="0.25">
      <c r="O371" s="3"/>
      <c r="P371" s="3"/>
      <c r="Q371" s="14"/>
      <c r="R371" s="1"/>
    </row>
    <row r="372" spans="15:18" x14ac:dyDescent="0.25">
      <c r="O372" s="3"/>
      <c r="P372" s="3"/>
      <c r="Q372" s="14"/>
      <c r="R372" s="1"/>
    </row>
    <row r="373" spans="15:18" x14ac:dyDescent="0.25">
      <c r="O373" s="3"/>
      <c r="P373" s="3"/>
      <c r="Q373" s="14"/>
      <c r="R373" s="1"/>
    </row>
    <row r="374" spans="15:18" x14ac:dyDescent="0.25">
      <c r="O374" s="3"/>
      <c r="P374" s="3"/>
      <c r="Q374" s="14"/>
      <c r="R374" s="1"/>
    </row>
    <row r="375" spans="15:18" x14ac:dyDescent="0.25">
      <c r="O375" s="3"/>
      <c r="P375" s="3"/>
      <c r="Q375" s="14"/>
      <c r="R375" s="1"/>
    </row>
    <row r="376" spans="15:18" x14ac:dyDescent="0.25">
      <c r="O376" s="3"/>
      <c r="P376" s="3"/>
      <c r="Q376" s="14"/>
      <c r="R376" s="1"/>
    </row>
    <row r="377" spans="15:18" x14ac:dyDescent="0.25">
      <c r="O377" s="3"/>
      <c r="P377" s="3"/>
      <c r="Q377" s="14"/>
      <c r="R377" s="1"/>
    </row>
    <row r="378" spans="15:18" x14ac:dyDescent="0.25">
      <c r="O378" s="3"/>
      <c r="P378" s="3"/>
      <c r="Q378" s="14"/>
      <c r="R378" s="1"/>
    </row>
  </sheetData>
  <sheetProtection password="A761" sheet="1" objects="1" scenarios="1" selectLockedCells="1"/>
  <mergeCells count="12">
    <mergeCell ref="B2:F2"/>
    <mergeCell ref="B3:F3"/>
    <mergeCell ref="B5:F5"/>
    <mergeCell ref="B7:F7"/>
    <mergeCell ref="H12:L12"/>
    <mergeCell ref="B12:F12"/>
    <mergeCell ref="H5:L5"/>
    <mergeCell ref="H6:L10"/>
    <mergeCell ref="B9:F9"/>
    <mergeCell ref="B10:F10"/>
    <mergeCell ref="B8:F8"/>
    <mergeCell ref="B6:F6"/>
  </mergeCells>
  <conditionalFormatting sqref="D14 D16:D33 D35:D44">
    <cfRule type="expression" dxfId="62" priority="11">
      <formula>AND($C14&lt;&gt;"",$D14="",$F14&lt;&gt;"")</formula>
    </cfRule>
  </conditionalFormatting>
  <conditionalFormatting sqref="B9">
    <cfRule type="expression" dxfId="61" priority="3">
      <formula>OR(LEFT($B$8,1)="F",LEFT($B$8,1)="G")</formula>
    </cfRule>
  </conditionalFormatting>
  <conditionalFormatting sqref="B10">
    <cfRule type="expression" dxfId="60" priority="4">
      <formula>OR(LEFT($B$8,1)="F",LEFT($B$8,1)="G")</formula>
    </cfRule>
    <cfRule type="expression" dxfId="59" priority="10">
      <formula>OR(LEFT($B$8,1)&lt;&gt;"F",LEFT($B$8,1)&lt;&gt;"G")</formula>
    </cfRule>
  </conditionalFormatting>
  <conditionalFormatting sqref="D15">
    <cfRule type="expression" dxfId="58" priority="2">
      <formula>AND($C15&lt;&gt;"",$D15="",$F15&lt;&gt;"")</formula>
    </cfRule>
  </conditionalFormatting>
  <conditionalFormatting sqref="B10:F10">
    <cfRule type="expression" dxfId="57" priority="1">
      <formula>AND($B$10&gt;=$B$6,$B$10&lt;&gt;"")</formula>
    </cfRule>
  </conditionalFormatting>
  <dataValidations count="6">
    <dataValidation type="list" allowBlank="1" showInputMessage="1" showErrorMessage="1" sqref="B8:F8" xr:uid="{00000000-0002-0000-0000-000000000000}">
      <formula1>Liste_statut</formula1>
    </dataValidation>
    <dataValidation type="date" allowBlank="1" showInputMessage="1" showErrorMessage="1" error="La date de survenance doit être inférieure ou égale à la date du jour." sqref="B6:F6" xr:uid="{00000000-0002-0000-0000-000001000000}">
      <formula1>1</formula1>
      <formula2>TODAY()</formula2>
    </dataValidation>
    <dataValidation type="date" allowBlank="1" showErrorMessage="1" error="La date d'entrée doit être inférieure à la date de survenance." sqref="B10:F10" xr:uid="{00000000-0002-0000-0000-000002000000}">
      <formula1>1</formula1>
      <formula2>Date_survenance-1</formula2>
    </dataValidation>
    <dataValidation type="list" allowBlank="1" showInputMessage="1" showErrorMessage="1" sqref="F14:F33 F35:F44" xr:uid="{00000000-0002-0000-0000-000003000000}">
      <formula1>"Plein traitement,Demi traitement"</formula1>
    </dataValidation>
    <dataValidation type="date" operator="lessThan" allowBlank="1" showInputMessage="1" showErrorMessage="1" error="La date doit être antérieure à la date de survenance." sqref="C14:C33 C35:C44" xr:uid="{00000000-0002-0000-0000-000004000000}">
      <formula1>Date_survenance</formula1>
    </dataValidation>
    <dataValidation type="date" allowBlank="1" showErrorMessage="1" error="La date de fin doit être :_x000a_- supérieure à la date de début _x000a_- inférieure à la date de survenance du sinistre." sqref="D14:D33 D35:D44" xr:uid="{00000000-0002-0000-0000-000005000000}">
      <formula1>C14</formula1>
      <formula2>Date_survenance-1</formula2>
    </dataValidation>
  </dataValidations>
  <pageMargins left="0.39370078740157483" right="0.39370078740157483" top="0.78740157480314965" bottom="0.78740157480314965" header="0.31496062992125984" footer="0.31496062992125984"/>
  <pageSetup paperSize="9" scale="80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368"/>
  <sheetViews>
    <sheetView workbookViewId="0">
      <pane ySplit="1" topLeftCell="A2" activePane="bottomLeft" state="frozen"/>
      <selection activeCell="M8" sqref="M8"/>
      <selection pane="bottomLeft" activeCell="B2" sqref="B2"/>
    </sheetView>
  </sheetViews>
  <sheetFormatPr baseColWidth="10" defaultRowHeight="15" x14ac:dyDescent="0.25"/>
  <cols>
    <col min="1" max="1" width="10.7109375" bestFit="1" customWidth="1"/>
    <col min="2" max="2" width="15.7109375" bestFit="1" customWidth="1"/>
    <col min="4" max="4" width="19.7109375" bestFit="1" customWidth="1"/>
    <col min="5" max="5" width="16.7109375" bestFit="1" customWidth="1"/>
    <col min="6" max="6" width="23.28515625" bestFit="1" customWidth="1"/>
    <col min="7" max="7" width="18" bestFit="1" customWidth="1"/>
    <col min="8" max="8" width="15.140625" bestFit="1" customWidth="1"/>
    <col min="9" max="9" width="10.7109375" bestFit="1" customWidth="1"/>
    <col min="10" max="10" width="10.7109375" style="2" customWidth="1"/>
    <col min="11" max="11" width="32.42578125" style="2" bestFit="1" customWidth="1"/>
  </cols>
  <sheetData>
    <row r="1" spans="1:11" ht="30" x14ac:dyDescent="0.25">
      <c r="A1" s="4" t="s">
        <v>0</v>
      </c>
      <c r="B1" s="4" t="s">
        <v>12</v>
      </c>
      <c r="D1" s="9" t="s">
        <v>8</v>
      </c>
      <c r="E1" s="10" t="s">
        <v>7</v>
      </c>
      <c r="F1" s="10" t="s">
        <v>9</v>
      </c>
      <c r="G1" s="13" t="s">
        <v>5</v>
      </c>
      <c r="H1" s="13" t="s">
        <v>6</v>
      </c>
      <c r="I1" s="6" t="s">
        <v>0</v>
      </c>
      <c r="J1" s="17" t="s">
        <v>15</v>
      </c>
      <c r="K1" s="17" t="s">
        <v>12</v>
      </c>
    </row>
    <row r="2" spans="1:11" x14ac:dyDescent="0.25">
      <c r="A2" s="7" t="e">
        <f>EDATE(Date_survenance,-12)</f>
        <v>#NUM!</v>
      </c>
      <c r="B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" s="8" t="str">
        <f>IF(Tableau_calcul[[#This Row],[Traitement]]&lt;&gt;K1,"début",IF(Tableau_calcul[[#This Row],[Traitement]]&lt;&gt;K3,"fin","continue"))</f>
        <v>début</v>
      </c>
      <c r="E2" s="8">
        <f>COUNTIF($D$2:D2,"début")</f>
        <v>1</v>
      </c>
      <c r="F2" s="8" t="str">
        <f>CONCATENATE(IF(Tableau_calcul[[#This Row],[Traitement]]&lt;&gt;K1,"début",IF(Tableau_calcul[[#This Row],[Traitement]]&lt;&gt;K3,"fin","continue")),COUNTIF($D$2:D2,"début"))</f>
        <v>début1</v>
      </c>
      <c r="G2" s="11" t="str">
        <f>IF(LEFT(Tableau_calcul[[#This Row],[agrégat.période]],5)="début",Tableau_calcul[[#This Row],[Date]],"")</f>
        <v/>
      </c>
      <c r="H2" s="11" t="str">
        <f>IF(AND(Tableau_calcul[[#This Row],[agrégat.période]]="début",D3&lt;&gt;"début"),VLOOKUP(CONCATENATE("fin",Tableau_calcul[[#This Row],[agrégat.num]]),Tableau_calcul[[agrégat.num.période]:[Date]],4,FALSE),IF(AND(Tableau_calcul[[#This Row],[agrégat.période]]="début",D3="début"),Tableau_calcul[[#This Row],[agrégat.début]],""))</f>
        <v/>
      </c>
      <c r="I2" s="7" t="str">
        <f>IF(OR(Date_survenance="",Statut_agent="",AND(OR(LEFT(Statut_agent,1)="F",LEFT(Statut_agent,1)="G"),Date_entrée_coll="")),"",Date_survenance)</f>
        <v/>
      </c>
      <c r="J2" s="8">
        <f>COUNTIF('Calcul auto'!B2:$B$367,"Plein traitement")+COUNTIF($K$1:K1,"Plein traitement")</f>
        <v>0</v>
      </c>
      <c r="K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auto'!B1:$B$367,"Plein traitement")+COUNTIF($K$1:K1,"Plein traitement"),COUNTIF('Calcul auto'!B2:B$367,"Plein traitement")+COUNTIF($K$1:K1,"Plein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ans",COUNTIF(B2:$B$367,"Demi traitement")+COUNTIF($K$1:K1,"Demi traitement")&gt;=30),AND(Ancienneté="&gt;= 2 et &lt; 3 ans",COUNTIF(B2:$B$367,"Demi traitement")+COUNTIF($K$1:K1,"Demi traitement")&gt;=60),AND(Ancienneté="3 ans ou plus",COUNTIF(B2:$B$367,"Demi traitement")+COUNTIF($K$1:K1,"Demi traitement")&gt;=90))),"Sans traitement","Demi traitement"))))))</f>
        <v/>
      </c>
    </row>
    <row r="3" spans="1:11" x14ac:dyDescent="0.25">
      <c r="A3" s="7" t="e">
        <f t="shared" ref="A3:A66" si="0">A2+1</f>
        <v>#NUM!</v>
      </c>
      <c r="B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" s="8" t="str">
        <f>IF(Tableau_calcul[[#This Row],[Traitement]]&lt;&gt;K2,"début",IF(Tableau_calcul[[#This Row],[Traitement]]&lt;&gt;K4,"fin","continue"))</f>
        <v>continue</v>
      </c>
      <c r="E3" s="8">
        <f>COUNTIF($D$2:D3,"début")</f>
        <v>1</v>
      </c>
      <c r="F3" s="8" t="str">
        <f>CONCATENATE(IF(Tableau_calcul[[#This Row],[Traitement]]&lt;&gt;K2,"début",IF(Tableau_calcul[[#This Row],[Traitement]]&lt;&gt;K4,"fin","continue")),COUNTIF($D$2:D3,"début"))</f>
        <v>continue1</v>
      </c>
      <c r="G3" s="11" t="str">
        <f>IF(LEFT(Tableau_calcul[[#This Row],[agrégat.période]],5)="début",Tableau_calcul[[#This Row],[Date]],"")</f>
        <v/>
      </c>
      <c r="H3" s="11" t="str">
        <f>IF(AND(Tableau_calcul[[#This Row],[agrégat.période]]="début",D4&lt;&gt;"début"),VLOOKUP(CONCATENATE("fin",Tableau_calcul[[#This Row],[agrégat.num]]),Tableau_calcul[[agrégat.num.période]:[Date]],4,FALSE),IF(AND(Tableau_calcul[[#This Row],[agrégat.période]]="début",D4="début"),Tableau_calcul[[#This Row],[agrégat.début]],""))</f>
        <v/>
      </c>
      <c r="I3" s="7" t="str">
        <f>IF(I2="","",I2+1)</f>
        <v/>
      </c>
      <c r="J3" s="8">
        <f>COUNTIF('Calcul auto'!B3:$B$367,"Plein traitement")+COUNTIF($K$1:K2,"Plein traitement")</f>
        <v>0</v>
      </c>
      <c r="K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auto'!B2:$B$367,"Plein traitement")+COUNTIF($K$1:K2,"Plein traitement"),COUNTIF('Calcul auto'!B3:B$367,"Plein traitement")+COUNTIF($K$1:K2,"Plein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ans",COUNTIF(B3:$B$367,"Demi traitement")+COUNTIF($K$1:K2,"Demi traitement")&gt;=30),AND(Ancienneté="&gt;= 2 et &lt; 3 ans",COUNTIF(B3:$B$367,"Demi traitement")+COUNTIF($K$1:K2,"Demi traitement")&gt;=60),AND(Ancienneté="3 ans ou plus",COUNTIF(B3:$B$367,"Demi traitement")+COUNTIF($K$1:K2,"Demi traitement")&gt;=90))),"Sans traitement","Demi traitement"))))))</f>
        <v/>
      </c>
    </row>
    <row r="4" spans="1:11" x14ac:dyDescent="0.25">
      <c r="A4" s="7" t="e">
        <f t="shared" si="0"/>
        <v>#NUM!</v>
      </c>
      <c r="B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4" s="8" t="str">
        <f>IF(Tableau_calcul[[#This Row],[Traitement]]&lt;&gt;K3,"début",IF(Tableau_calcul[[#This Row],[Traitement]]&lt;&gt;K5,"fin","continue"))</f>
        <v>continue</v>
      </c>
      <c r="E4" s="8">
        <f>COUNTIF($D$2:D4,"début")</f>
        <v>1</v>
      </c>
      <c r="F4" s="8" t="str">
        <f>CONCATENATE(IF(Tableau_calcul[[#This Row],[Traitement]]&lt;&gt;K3,"début",IF(Tableau_calcul[[#This Row],[Traitement]]&lt;&gt;K5,"fin","continue")),COUNTIF($D$2:D4,"début"))</f>
        <v>continue1</v>
      </c>
      <c r="G4" s="11" t="str">
        <f>IF(LEFT(Tableau_calcul[[#This Row],[agrégat.période]],5)="début",Tableau_calcul[[#This Row],[Date]],"")</f>
        <v/>
      </c>
      <c r="H4" s="11" t="str">
        <f>IF(AND(Tableau_calcul[[#This Row],[agrégat.période]]="début",D5&lt;&gt;"début"),VLOOKUP(CONCATENATE("fin",Tableau_calcul[[#This Row],[agrégat.num]]),Tableau_calcul[[agrégat.num.période]:[Date]],4,FALSE),IF(AND(Tableau_calcul[[#This Row],[agrégat.période]]="début",D5="début"),Tableau_calcul[[#This Row],[agrégat.début]],""))</f>
        <v/>
      </c>
      <c r="I4" s="7" t="str">
        <f t="shared" ref="I4:I67" si="1">IF(I3="","",I3+1)</f>
        <v/>
      </c>
      <c r="J4" s="8">
        <f>COUNTIF('Calcul auto'!B4:$B$367,"Plein traitement")+COUNTIF($K$1:K3,"Plein traitement")</f>
        <v>0</v>
      </c>
      <c r="K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auto'!B3:$B$367,"Plein traitement")+COUNTIF($K$1:K3,"Plein traitement"),COUNTIF('Calcul auto'!B4:B$367,"Plein traitement")+COUNTIF($K$1:K3,"Plein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ans",COUNTIF(B4:$B$367,"Demi traitement")+COUNTIF($K$1:K3,"Demi traitement")&gt;=30),AND(Ancienneté="&gt;= 2 et &lt; 3 ans",COUNTIF(B4:$B$367,"Demi traitement")+COUNTIF($K$1:K3,"Demi traitement")&gt;=60),AND(Ancienneté="3 ans ou plus",COUNTIF(B4:$B$367,"Demi traitement")+COUNTIF($K$1:K3,"Demi traitement")&gt;=90))),"Sans traitement","Demi traitement"))))))</f>
        <v/>
      </c>
    </row>
    <row r="5" spans="1:11" x14ac:dyDescent="0.25">
      <c r="A5" s="7" t="e">
        <f t="shared" si="0"/>
        <v>#NUM!</v>
      </c>
      <c r="B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5" s="8" t="str">
        <f>IF(Tableau_calcul[[#This Row],[Traitement]]&lt;&gt;K4,"début",IF(Tableau_calcul[[#This Row],[Traitement]]&lt;&gt;K6,"fin","continue"))</f>
        <v>continue</v>
      </c>
      <c r="E5" s="8">
        <f>COUNTIF($D$2:D5,"début")</f>
        <v>1</v>
      </c>
      <c r="F5" s="8" t="str">
        <f>CONCATENATE(IF(Tableau_calcul[[#This Row],[Traitement]]&lt;&gt;K4,"début",IF(Tableau_calcul[[#This Row],[Traitement]]&lt;&gt;K6,"fin","continue")),COUNTIF($D$2:D5,"début"))</f>
        <v>continue1</v>
      </c>
      <c r="G5" s="11" t="str">
        <f>IF(LEFT(Tableau_calcul[[#This Row],[agrégat.période]],5)="début",Tableau_calcul[[#This Row],[Date]],"")</f>
        <v/>
      </c>
      <c r="H5" s="11" t="str">
        <f>IF(AND(Tableau_calcul[[#This Row],[agrégat.période]]="début",D6&lt;&gt;"début"),VLOOKUP(CONCATENATE("fin",Tableau_calcul[[#This Row],[agrégat.num]]),Tableau_calcul[[agrégat.num.période]:[Date]],4,FALSE),IF(AND(Tableau_calcul[[#This Row],[agrégat.période]]="début",D6="début"),Tableau_calcul[[#This Row],[agrégat.début]],""))</f>
        <v/>
      </c>
      <c r="I5" s="7" t="str">
        <f t="shared" si="1"/>
        <v/>
      </c>
      <c r="J5" s="8">
        <f>COUNTIF('Calcul auto'!B5:$B$367,"Plein traitement")+COUNTIF($K$1:K4,"Plein traitement")</f>
        <v>0</v>
      </c>
      <c r="K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auto'!B4:$B$367,"Plein traitement")+COUNTIF($K$1:K4,"Plein traitement"),COUNTIF('Calcul auto'!B5:B$367,"Plein traitement")+COUNTIF($K$1:K4,"Plein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ans",COUNTIF(B5:$B$367,"Demi traitement")+COUNTIF($K$1:K4,"Demi traitement")&gt;=30),AND(Ancienneté="&gt;= 2 et &lt; 3 ans",COUNTIF(B5:$B$367,"Demi traitement")+COUNTIF($K$1:K4,"Demi traitement")&gt;=60),AND(Ancienneté="3 ans ou plus",COUNTIF(B5:$B$367,"Demi traitement")+COUNTIF($K$1:K4,"Demi traitement")&gt;=90))),"Sans traitement","Demi traitement"))))))</f>
        <v/>
      </c>
    </row>
    <row r="6" spans="1:11" x14ac:dyDescent="0.25">
      <c r="A6" s="7" t="e">
        <f t="shared" si="0"/>
        <v>#NUM!</v>
      </c>
      <c r="B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6" s="8" t="str">
        <f>IF(Tableau_calcul[[#This Row],[Traitement]]&lt;&gt;K5,"début",IF(Tableau_calcul[[#This Row],[Traitement]]&lt;&gt;K7,"fin","continue"))</f>
        <v>continue</v>
      </c>
      <c r="E6" s="8">
        <f>COUNTIF($D$2:D6,"début")</f>
        <v>1</v>
      </c>
      <c r="F6" s="8" t="str">
        <f>CONCATENATE(IF(Tableau_calcul[[#This Row],[Traitement]]&lt;&gt;K5,"début",IF(Tableau_calcul[[#This Row],[Traitement]]&lt;&gt;K7,"fin","continue")),COUNTIF($D$2:D6,"début"))</f>
        <v>continue1</v>
      </c>
      <c r="G6" s="11" t="str">
        <f>IF(LEFT(Tableau_calcul[[#This Row],[agrégat.période]],5)="début",Tableau_calcul[[#This Row],[Date]],"")</f>
        <v/>
      </c>
      <c r="H6" s="11" t="str">
        <f>IF(AND(Tableau_calcul[[#This Row],[agrégat.période]]="début",D7&lt;&gt;"début"),VLOOKUP(CONCATENATE("fin",Tableau_calcul[[#This Row],[agrégat.num]]),Tableau_calcul[[agrégat.num.période]:[Date]],4,FALSE),IF(AND(Tableau_calcul[[#This Row],[agrégat.période]]="début",D7="début"),Tableau_calcul[[#This Row],[agrégat.début]],""))</f>
        <v/>
      </c>
      <c r="I6" s="7" t="str">
        <f t="shared" si="1"/>
        <v/>
      </c>
      <c r="J6" s="8">
        <f>COUNTIF('Calcul auto'!B6:$B$367,"Plein traitement")+COUNTIF($K$1:K5,"Plein traitement")</f>
        <v>0</v>
      </c>
      <c r="K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auto'!B5:$B$367,"Plein traitement")+COUNTIF($K$1:K5,"Plein traitement"),COUNTIF('Calcul auto'!B6:B$367,"Plein traitement")+COUNTIF($K$1:K5,"Plein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ans",COUNTIF(B6:$B$367,"Demi traitement")+COUNTIF($K$1:K5,"Demi traitement")&gt;=30),AND(Ancienneté="&gt;= 2 et &lt; 3 ans",COUNTIF(B6:$B$367,"Demi traitement")+COUNTIF($K$1:K5,"Demi traitement")&gt;=60),AND(Ancienneté="3 ans ou plus",COUNTIF(B6:$B$367,"Demi traitement")+COUNTIF($K$1:K5,"Demi traitement")&gt;=90))),"Sans traitement","Demi traitement"))))))</f>
        <v/>
      </c>
    </row>
    <row r="7" spans="1:11" x14ac:dyDescent="0.25">
      <c r="A7" s="7" t="e">
        <f t="shared" si="0"/>
        <v>#NUM!</v>
      </c>
      <c r="B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7" s="8" t="str">
        <f>IF(Tableau_calcul[[#This Row],[Traitement]]&lt;&gt;K6,"début",IF(Tableau_calcul[[#This Row],[Traitement]]&lt;&gt;K8,"fin","continue"))</f>
        <v>continue</v>
      </c>
      <c r="E7" s="8">
        <f>COUNTIF($D$2:D7,"début")</f>
        <v>1</v>
      </c>
      <c r="F7" s="8" t="str">
        <f>CONCATENATE(IF(Tableau_calcul[[#This Row],[Traitement]]&lt;&gt;K6,"début",IF(Tableau_calcul[[#This Row],[Traitement]]&lt;&gt;K8,"fin","continue")),COUNTIF($D$2:D7,"début"))</f>
        <v>continue1</v>
      </c>
      <c r="G7" s="11" t="str">
        <f>IF(LEFT(Tableau_calcul[[#This Row],[agrégat.période]],5)="début",Tableau_calcul[[#This Row],[Date]],"")</f>
        <v/>
      </c>
      <c r="H7" s="11" t="str">
        <f>IF(AND(Tableau_calcul[[#This Row],[agrégat.période]]="début",D8&lt;&gt;"début"),VLOOKUP(CONCATENATE("fin",Tableau_calcul[[#This Row],[agrégat.num]]),Tableau_calcul[[agrégat.num.période]:[Date]],4,FALSE),IF(AND(Tableau_calcul[[#This Row],[agrégat.période]]="début",D8="début"),Tableau_calcul[[#This Row],[agrégat.début]],""))</f>
        <v/>
      </c>
      <c r="I7" s="7" t="str">
        <f t="shared" si="1"/>
        <v/>
      </c>
      <c r="J7" s="8">
        <f>COUNTIF('Calcul auto'!B7:$B$367,"Plein traitement")+COUNTIF($K$1:K6,"Plein traitement")</f>
        <v>0</v>
      </c>
      <c r="K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auto'!B6:$B$367,"Plein traitement")+COUNTIF($K$1:K6,"Plein traitement"),COUNTIF('Calcul auto'!B7:B$367,"Plein traitement")+COUNTIF($K$1:K6,"Plein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ans",COUNTIF(B7:$B$367,"Demi traitement")+COUNTIF($K$1:K6,"Demi traitement")&gt;=30),AND(Ancienneté="&gt;= 2 et &lt; 3 ans",COUNTIF(B7:$B$367,"Demi traitement")+COUNTIF($K$1:K6,"Demi traitement")&gt;=60),AND(Ancienneté="3 ans ou plus",COUNTIF(B7:$B$367,"Demi traitement")+COUNTIF($K$1:K6,"Demi traitement")&gt;=90))),"Sans traitement","Demi traitement"))))))</f>
        <v/>
      </c>
    </row>
    <row r="8" spans="1:11" x14ac:dyDescent="0.25">
      <c r="A8" s="7" t="e">
        <f t="shared" si="0"/>
        <v>#NUM!</v>
      </c>
      <c r="B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8" s="8" t="str">
        <f>IF(Tableau_calcul[[#This Row],[Traitement]]&lt;&gt;K7,"début",IF(Tableau_calcul[[#This Row],[Traitement]]&lt;&gt;K9,"fin","continue"))</f>
        <v>continue</v>
      </c>
      <c r="E8" s="8">
        <f>COUNTIF($D$2:D8,"début")</f>
        <v>1</v>
      </c>
      <c r="F8" s="8" t="str">
        <f>CONCATENATE(IF(Tableau_calcul[[#This Row],[Traitement]]&lt;&gt;K7,"début",IF(Tableau_calcul[[#This Row],[Traitement]]&lt;&gt;K9,"fin","continue")),COUNTIF($D$2:D8,"début"))</f>
        <v>continue1</v>
      </c>
      <c r="G8" s="11" t="str">
        <f>IF(LEFT(Tableau_calcul[[#This Row],[agrégat.période]],5)="début",Tableau_calcul[[#This Row],[Date]],"")</f>
        <v/>
      </c>
      <c r="H8" s="11" t="str">
        <f>IF(AND(Tableau_calcul[[#This Row],[agrégat.période]]="début",D9&lt;&gt;"début"),VLOOKUP(CONCATENATE("fin",Tableau_calcul[[#This Row],[agrégat.num]]),Tableau_calcul[[agrégat.num.période]:[Date]],4,FALSE),IF(AND(Tableau_calcul[[#This Row],[agrégat.période]]="début",D9="début"),Tableau_calcul[[#This Row],[agrégat.début]],""))</f>
        <v/>
      </c>
      <c r="I8" s="7" t="str">
        <f t="shared" si="1"/>
        <v/>
      </c>
      <c r="J8" s="8">
        <f>COUNTIF('Calcul auto'!B8:$B$367,"Plein traitement")+COUNTIF($K$1:K7,"Plein traitement")</f>
        <v>0</v>
      </c>
      <c r="K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auto'!B7:$B$367,"Plein traitement")+COUNTIF($K$1:K7,"Plein traitement"),COUNTIF('Calcul auto'!B8:B$367,"Plein traitement")+COUNTIF($K$1:K7,"Plein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ans",COUNTIF(B8:$B$367,"Demi traitement")+COUNTIF($K$1:K7,"Demi traitement")&gt;=30),AND(Ancienneté="&gt;= 2 et &lt; 3 ans",COUNTIF(B8:$B$367,"Demi traitement")+COUNTIF($K$1:K7,"Demi traitement")&gt;=60),AND(Ancienneté="3 ans ou plus",COUNTIF(B8:$B$367,"Demi traitement")+COUNTIF($K$1:K7,"Demi traitement")&gt;=90))),"Sans traitement","Demi traitement"))))))</f>
        <v/>
      </c>
    </row>
    <row r="9" spans="1:11" x14ac:dyDescent="0.25">
      <c r="A9" s="7" t="e">
        <f t="shared" si="0"/>
        <v>#NUM!</v>
      </c>
      <c r="B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9" s="8" t="str">
        <f>IF(Tableau_calcul[[#This Row],[Traitement]]&lt;&gt;K8,"début",IF(Tableau_calcul[[#This Row],[Traitement]]&lt;&gt;K10,"fin","continue"))</f>
        <v>continue</v>
      </c>
      <c r="E9" s="8">
        <f>COUNTIF($D$2:D9,"début")</f>
        <v>1</v>
      </c>
      <c r="F9" s="8" t="str">
        <f>CONCATENATE(IF(Tableau_calcul[[#This Row],[Traitement]]&lt;&gt;K8,"début",IF(Tableau_calcul[[#This Row],[Traitement]]&lt;&gt;K10,"fin","continue")),COUNTIF($D$2:D9,"début"))</f>
        <v>continue1</v>
      </c>
      <c r="G9" s="11" t="str">
        <f>IF(LEFT(Tableau_calcul[[#This Row],[agrégat.période]],5)="début",Tableau_calcul[[#This Row],[Date]],"")</f>
        <v/>
      </c>
      <c r="H9" s="11" t="str">
        <f>IF(AND(Tableau_calcul[[#This Row],[agrégat.période]]="début",D10&lt;&gt;"début"),VLOOKUP(CONCATENATE("fin",Tableau_calcul[[#This Row],[agrégat.num]]),Tableau_calcul[[agrégat.num.période]:[Date]],4,FALSE),IF(AND(Tableau_calcul[[#This Row],[agrégat.période]]="début",D10="début"),Tableau_calcul[[#This Row],[agrégat.début]],""))</f>
        <v/>
      </c>
      <c r="I9" s="7" t="str">
        <f t="shared" si="1"/>
        <v/>
      </c>
      <c r="J9" s="8">
        <f>COUNTIF('Calcul auto'!B9:$B$367,"Plein traitement")+COUNTIF($K$1:K8,"Plein traitement")</f>
        <v>0</v>
      </c>
      <c r="K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auto'!B8:$B$367,"Plein traitement")+COUNTIF($K$1:K8,"Plein traitement"),COUNTIF('Calcul auto'!B9:B$367,"Plein traitement")+COUNTIF($K$1:K8,"Plein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ans",COUNTIF(B9:$B$367,"Demi traitement")+COUNTIF($K$1:K8,"Demi traitement")&gt;=30),AND(Ancienneté="&gt;= 2 et &lt; 3 ans",COUNTIF(B9:$B$367,"Demi traitement")+COUNTIF($K$1:K8,"Demi traitement")&gt;=60),AND(Ancienneté="3 ans ou plus",COUNTIF(B9:$B$367,"Demi traitement")+COUNTIF($K$1:K8,"Demi traitement")&gt;=90))),"Sans traitement","Demi traitement"))))))</f>
        <v/>
      </c>
    </row>
    <row r="10" spans="1:11" x14ac:dyDescent="0.25">
      <c r="A10" s="7" t="e">
        <f t="shared" si="0"/>
        <v>#NUM!</v>
      </c>
      <c r="B1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0" s="8" t="str">
        <f>IF(Tableau_calcul[[#This Row],[Traitement]]&lt;&gt;K9,"début",IF(Tableau_calcul[[#This Row],[Traitement]]&lt;&gt;K11,"fin","continue"))</f>
        <v>continue</v>
      </c>
      <c r="E10" s="8">
        <f>COUNTIF($D$2:D10,"début")</f>
        <v>1</v>
      </c>
      <c r="F10" s="8" t="str">
        <f>CONCATENATE(IF(Tableau_calcul[[#This Row],[Traitement]]&lt;&gt;K9,"début",IF(Tableau_calcul[[#This Row],[Traitement]]&lt;&gt;K11,"fin","continue")),COUNTIF($D$2:D10,"début"))</f>
        <v>continue1</v>
      </c>
      <c r="G10" s="11" t="str">
        <f>IF(LEFT(Tableau_calcul[[#This Row],[agrégat.période]],5)="début",Tableau_calcul[[#This Row],[Date]],"")</f>
        <v/>
      </c>
      <c r="H10" s="11" t="str">
        <f>IF(AND(Tableau_calcul[[#This Row],[agrégat.période]]="début",D11&lt;&gt;"début"),VLOOKUP(CONCATENATE("fin",Tableau_calcul[[#This Row],[agrégat.num]]),Tableau_calcul[[agrégat.num.période]:[Date]],4,FALSE),IF(AND(Tableau_calcul[[#This Row],[agrégat.période]]="début",D11="début"),Tableau_calcul[[#This Row],[agrégat.début]],""))</f>
        <v/>
      </c>
      <c r="I10" s="7" t="str">
        <f t="shared" si="1"/>
        <v/>
      </c>
      <c r="J10" s="8">
        <f>COUNTIF('Calcul auto'!B10:$B$367,"Plein traitement")+COUNTIF($K$1:K9,"Plein traitement")</f>
        <v>0</v>
      </c>
      <c r="K1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auto'!B9:$B$367,"Plein traitement")+COUNTIF($K$1:K9,"Plein traitement"),COUNTIF('Calcul auto'!B10:B$367,"Plein traitement")+COUNTIF($K$1:K9,"Plein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ans",COUNTIF(B10:$B$367,"Demi traitement")+COUNTIF($K$1:K9,"Demi traitement")&gt;=30),AND(Ancienneté="&gt;= 2 et &lt; 3 ans",COUNTIF(B10:$B$367,"Demi traitement")+COUNTIF($K$1:K9,"Demi traitement")&gt;=60),AND(Ancienneté="3 ans ou plus",COUNTIF(B10:$B$367,"Demi traitement")+COUNTIF($K$1:K9,"Demi traitement")&gt;=90))),"Sans traitement","Demi traitement"))))))</f>
        <v/>
      </c>
    </row>
    <row r="11" spans="1:11" x14ac:dyDescent="0.25">
      <c r="A11" s="7" t="e">
        <f t="shared" si="0"/>
        <v>#NUM!</v>
      </c>
      <c r="B1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1" s="8" t="str">
        <f>IF(Tableau_calcul[[#This Row],[Traitement]]&lt;&gt;K10,"début",IF(Tableau_calcul[[#This Row],[Traitement]]&lt;&gt;K12,"fin","continue"))</f>
        <v>continue</v>
      </c>
      <c r="E11" s="8">
        <f>COUNTIF($D$2:D11,"début")</f>
        <v>1</v>
      </c>
      <c r="F11" s="8" t="str">
        <f>CONCATENATE(IF(Tableau_calcul[[#This Row],[Traitement]]&lt;&gt;K10,"début",IF(Tableau_calcul[[#This Row],[Traitement]]&lt;&gt;K12,"fin","continue")),COUNTIF($D$2:D11,"début"))</f>
        <v>continue1</v>
      </c>
      <c r="G11" s="11" t="str">
        <f>IF(LEFT(Tableau_calcul[[#This Row],[agrégat.période]],5)="début",Tableau_calcul[[#This Row],[Date]],"")</f>
        <v/>
      </c>
      <c r="H11" s="11" t="str">
        <f>IF(AND(Tableau_calcul[[#This Row],[agrégat.période]]="début",D12&lt;&gt;"début"),VLOOKUP(CONCATENATE("fin",Tableau_calcul[[#This Row],[agrégat.num]]),Tableau_calcul[[agrégat.num.période]:[Date]],4,FALSE),IF(AND(Tableau_calcul[[#This Row],[agrégat.période]]="début",D12="début"),Tableau_calcul[[#This Row],[agrégat.début]],""))</f>
        <v/>
      </c>
      <c r="I11" s="7" t="str">
        <f t="shared" si="1"/>
        <v/>
      </c>
      <c r="J11" s="8">
        <f>COUNTIF('Calcul auto'!B11:$B$367,"Plein traitement")+COUNTIF($K$1:K10,"Plein traitement")</f>
        <v>0</v>
      </c>
      <c r="K1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auto'!B10:$B$367,"Plein traitement")+COUNTIF($K$1:K10,"Plein traitement"),COUNTIF('Calcul auto'!B11:B$367,"Plein traitement")+COUNTIF($K$1:K10,"Plein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ans",COUNTIF(B11:$B$367,"Demi traitement")+COUNTIF($K$1:K10,"Demi traitement")&gt;=30),AND(Ancienneté="&gt;= 2 et &lt; 3 ans",COUNTIF(B11:$B$367,"Demi traitement")+COUNTIF($K$1:K10,"Demi traitement")&gt;=60),AND(Ancienneté="3 ans ou plus",COUNTIF(B11:$B$367,"Demi traitement")+COUNTIF($K$1:K10,"Demi traitement")&gt;=90))),"Sans traitement","Demi traitement"))))))</f>
        <v/>
      </c>
    </row>
    <row r="12" spans="1:11" x14ac:dyDescent="0.25">
      <c r="A12" s="7" t="e">
        <f t="shared" si="0"/>
        <v>#NUM!</v>
      </c>
      <c r="B1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2" s="8" t="str">
        <f>IF(Tableau_calcul[[#This Row],[Traitement]]&lt;&gt;K11,"début",IF(Tableau_calcul[[#This Row],[Traitement]]&lt;&gt;K13,"fin","continue"))</f>
        <v>continue</v>
      </c>
      <c r="E12" s="8">
        <f>COUNTIF($D$2:D12,"début")</f>
        <v>1</v>
      </c>
      <c r="F12" s="8" t="str">
        <f>CONCATENATE(IF(Tableau_calcul[[#This Row],[Traitement]]&lt;&gt;K11,"début",IF(Tableau_calcul[[#This Row],[Traitement]]&lt;&gt;K13,"fin","continue")),COUNTIF($D$2:D12,"début"))</f>
        <v>continue1</v>
      </c>
      <c r="G12" s="11" t="str">
        <f>IF(LEFT(Tableau_calcul[[#This Row],[agrégat.période]],5)="début",Tableau_calcul[[#This Row],[Date]],"")</f>
        <v/>
      </c>
      <c r="H12" s="11" t="str">
        <f>IF(AND(Tableau_calcul[[#This Row],[agrégat.période]]="début",D13&lt;&gt;"début"),VLOOKUP(CONCATENATE("fin",Tableau_calcul[[#This Row],[agrégat.num]]),Tableau_calcul[[agrégat.num.période]:[Date]],4,FALSE),IF(AND(Tableau_calcul[[#This Row],[agrégat.période]]="début",D13="début"),Tableau_calcul[[#This Row],[agrégat.début]],""))</f>
        <v/>
      </c>
      <c r="I12" s="7" t="str">
        <f t="shared" si="1"/>
        <v/>
      </c>
      <c r="J12" s="8">
        <f>COUNTIF('Calcul auto'!B12:$B$367,"Plein traitement")+COUNTIF($K$1:K11,"Plein traitement")</f>
        <v>0</v>
      </c>
      <c r="K1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auto'!B11:$B$367,"Plein traitement")+COUNTIF($K$1:K11,"Plein traitement"),COUNTIF('Calcul auto'!B12:B$367,"Plein traitement")+COUNTIF($K$1:K11,"Plein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ans",COUNTIF(B12:$B$367,"Demi traitement")+COUNTIF($K$1:K11,"Demi traitement")&gt;=30),AND(Ancienneté="&gt;= 2 et &lt; 3 ans",COUNTIF(B12:$B$367,"Demi traitement")+COUNTIF($K$1:K11,"Demi traitement")&gt;=60),AND(Ancienneté="3 ans ou plus",COUNTIF(B12:$B$367,"Demi traitement")+COUNTIF($K$1:K11,"Demi traitement")&gt;=90))),"Sans traitement","Demi traitement"))))))</f>
        <v/>
      </c>
    </row>
    <row r="13" spans="1:11" x14ac:dyDescent="0.25">
      <c r="A13" s="7" t="e">
        <f t="shared" si="0"/>
        <v>#NUM!</v>
      </c>
      <c r="B1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3" s="8" t="str">
        <f>IF(Tableau_calcul[[#This Row],[Traitement]]&lt;&gt;K12,"début",IF(Tableau_calcul[[#This Row],[Traitement]]&lt;&gt;K14,"fin","continue"))</f>
        <v>continue</v>
      </c>
      <c r="E13" s="8">
        <f>COUNTIF($D$2:D13,"début")</f>
        <v>1</v>
      </c>
      <c r="F13" s="8" t="str">
        <f>CONCATENATE(IF(Tableau_calcul[[#This Row],[Traitement]]&lt;&gt;K12,"début",IF(Tableau_calcul[[#This Row],[Traitement]]&lt;&gt;K14,"fin","continue")),COUNTIF($D$2:D13,"début"))</f>
        <v>continue1</v>
      </c>
      <c r="G13" s="11" t="str">
        <f>IF(LEFT(Tableau_calcul[[#This Row],[agrégat.période]],5)="début",Tableau_calcul[[#This Row],[Date]],"")</f>
        <v/>
      </c>
      <c r="H13" s="11" t="str">
        <f>IF(AND(Tableau_calcul[[#This Row],[agrégat.période]]="début",D14&lt;&gt;"début"),VLOOKUP(CONCATENATE("fin",Tableau_calcul[[#This Row],[agrégat.num]]),Tableau_calcul[[agrégat.num.période]:[Date]],4,FALSE),IF(AND(Tableau_calcul[[#This Row],[agrégat.période]]="début",D14="début"),Tableau_calcul[[#This Row],[agrégat.début]],""))</f>
        <v/>
      </c>
      <c r="I13" s="7" t="str">
        <f t="shared" si="1"/>
        <v/>
      </c>
      <c r="J13" s="8">
        <f>COUNTIF('Calcul auto'!B13:$B$367,"Plein traitement")+COUNTIF($K$1:K12,"Plein traitement")</f>
        <v>0</v>
      </c>
      <c r="K1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auto'!B12:$B$367,"Plein traitement")+COUNTIF($K$1:K12,"Plein traitement"),COUNTIF('Calcul auto'!B13:B$367,"Plein traitement")+COUNTIF($K$1:K12,"Plein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ans",COUNTIF(B13:$B$367,"Demi traitement")+COUNTIF($K$1:K12,"Demi traitement")&gt;=30),AND(Ancienneté="&gt;= 2 et &lt; 3 ans",COUNTIF(B13:$B$367,"Demi traitement")+COUNTIF($K$1:K12,"Demi traitement")&gt;=60),AND(Ancienneté="3 ans ou plus",COUNTIF(B13:$B$367,"Demi traitement")+COUNTIF($K$1:K12,"Demi traitement")&gt;=90))),"Sans traitement","Demi traitement"))))))</f>
        <v/>
      </c>
    </row>
    <row r="14" spans="1:11" x14ac:dyDescent="0.25">
      <c r="A14" s="7" t="e">
        <f t="shared" si="0"/>
        <v>#NUM!</v>
      </c>
      <c r="B1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4" s="8" t="str">
        <f>IF(Tableau_calcul[[#This Row],[Traitement]]&lt;&gt;K13,"début",IF(Tableau_calcul[[#This Row],[Traitement]]&lt;&gt;K15,"fin","continue"))</f>
        <v>continue</v>
      </c>
      <c r="E14" s="8">
        <f>COUNTIF($D$2:D14,"début")</f>
        <v>1</v>
      </c>
      <c r="F14" s="8" t="str">
        <f>CONCATENATE(IF(Tableau_calcul[[#This Row],[Traitement]]&lt;&gt;K13,"début",IF(Tableau_calcul[[#This Row],[Traitement]]&lt;&gt;K15,"fin","continue")),COUNTIF($D$2:D14,"début"))</f>
        <v>continue1</v>
      </c>
      <c r="G14" s="11" t="str">
        <f>IF(LEFT(Tableau_calcul[[#This Row],[agrégat.période]],5)="début",Tableau_calcul[[#This Row],[Date]],"")</f>
        <v/>
      </c>
      <c r="H14" s="11" t="str">
        <f>IF(AND(Tableau_calcul[[#This Row],[agrégat.période]]="début",D15&lt;&gt;"début"),VLOOKUP(CONCATENATE("fin",Tableau_calcul[[#This Row],[agrégat.num]]),Tableau_calcul[[agrégat.num.période]:[Date]],4,FALSE),IF(AND(Tableau_calcul[[#This Row],[agrégat.période]]="début",D15="début"),Tableau_calcul[[#This Row],[agrégat.début]],""))</f>
        <v/>
      </c>
      <c r="I14" s="7" t="str">
        <f t="shared" si="1"/>
        <v/>
      </c>
      <c r="J14" s="8">
        <f>COUNTIF('Calcul auto'!B14:$B$367,"Plein traitement")+COUNTIF($K$1:K13,"Plein traitement")</f>
        <v>0</v>
      </c>
      <c r="K1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auto'!B13:$B$367,"Plein traitement")+COUNTIF($K$1:K13,"Plein traitement"),COUNTIF('Calcul auto'!B14:B$367,"Plein traitement")+COUNTIF($K$1:K13,"Plein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ans",COUNTIF(B14:$B$367,"Demi traitement")+COUNTIF($K$1:K13,"Demi traitement")&gt;=30),AND(Ancienneté="&gt;= 2 et &lt; 3 ans",COUNTIF(B14:$B$367,"Demi traitement")+COUNTIF($K$1:K13,"Demi traitement")&gt;=60),AND(Ancienneté="3 ans ou plus",COUNTIF(B14:$B$367,"Demi traitement")+COUNTIF($K$1:K13,"Demi traitement")&gt;=90))),"Sans traitement","Demi traitement"))))))</f>
        <v/>
      </c>
    </row>
    <row r="15" spans="1:11" x14ac:dyDescent="0.25">
      <c r="A15" s="7" t="e">
        <f t="shared" si="0"/>
        <v>#NUM!</v>
      </c>
      <c r="B1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5" s="8" t="str">
        <f>IF(Tableau_calcul[[#This Row],[Traitement]]&lt;&gt;K14,"début",IF(Tableau_calcul[[#This Row],[Traitement]]&lt;&gt;K16,"fin","continue"))</f>
        <v>continue</v>
      </c>
      <c r="E15" s="8">
        <f>COUNTIF($D$2:D15,"début")</f>
        <v>1</v>
      </c>
      <c r="F15" s="8" t="str">
        <f>CONCATENATE(IF(Tableau_calcul[[#This Row],[Traitement]]&lt;&gt;K14,"début",IF(Tableau_calcul[[#This Row],[Traitement]]&lt;&gt;K16,"fin","continue")),COUNTIF($D$2:D15,"début"))</f>
        <v>continue1</v>
      </c>
      <c r="G15" s="11" t="str">
        <f>IF(LEFT(Tableau_calcul[[#This Row],[agrégat.période]],5)="début",Tableau_calcul[[#This Row],[Date]],"")</f>
        <v/>
      </c>
      <c r="H15" s="11" t="str">
        <f>IF(AND(Tableau_calcul[[#This Row],[agrégat.période]]="début",D16&lt;&gt;"début"),VLOOKUP(CONCATENATE("fin",Tableau_calcul[[#This Row],[agrégat.num]]),Tableau_calcul[[agrégat.num.période]:[Date]],4,FALSE),IF(AND(Tableau_calcul[[#This Row],[agrégat.période]]="début",D16="début"),Tableau_calcul[[#This Row],[agrégat.début]],""))</f>
        <v/>
      </c>
      <c r="I15" s="7" t="str">
        <f t="shared" si="1"/>
        <v/>
      </c>
      <c r="J15" s="8">
        <f>COUNTIF('Calcul auto'!B15:$B$367,"Plein traitement")+COUNTIF($K$1:K14,"Plein traitement")</f>
        <v>0</v>
      </c>
      <c r="K1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auto'!B14:$B$367,"Plein traitement")+COUNTIF($K$1:K14,"Plein traitement"),COUNTIF('Calcul auto'!B15:B$367,"Plein traitement")+COUNTIF($K$1:K14,"Plein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ans",COUNTIF(B15:$B$367,"Demi traitement")+COUNTIF($K$1:K14,"Demi traitement")&gt;=30),AND(Ancienneté="&gt;= 2 et &lt; 3 ans",COUNTIF(B15:$B$367,"Demi traitement")+COUNTIF($K$1:K14,"Demi traitement")&gt;=60),AND(Ancienneté="3 ans ou plus",COUNTIF(B15:$B$367,"Demi traitement")+COUNTIF($K$1:K14,"Demi traitement")&gt;=90))),"Sans traitement","Demi traitement"))))))</f>
        <v/>
      </c>
    </row>
    <row r="16" spans="1:11" x14ac:dyDescent="0.25">
      <c r="A16" s="7" t="e">
        <f t="shared" si="0"/>
        <v>#NUM!</v>
      </c>
      <c r="B1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6" s="8" t="str">
        <f>IF(Tableau_calcul[[#This Row],[Traitement]]&lt;&gt;K15,"début",IF(Tableau_calcul[[#This Row],[Traitement]]&lt;&gt;K17,"fin","continue"))</f>
        <v>continue</v>
      </c>
      <c r="E16" s="8">
        <f>COUNTIF($D$2:D16,"début")</f>
        <v>1</v>
      </c>
      <c r="F16" s="8" t="str">
        <f>CONCATENATE(IF(Tableau_calcul[[#This Row],[Traitement]]&lt;&gt;K15,"début",IF(Tableau_calcul[[#This Row],[Traitement]]&lt;&gt;K17,"fin","continue")),COUNTIF($D$2:D16,"début"))</f>
        <v>continue1</v>
      </c>
      <c r="G16" s="11" t="str">
        <f>IF(LEFT(Tableau_calcul[[#This Row],[agrégat.période]],5)="début",Tableau_calcul[[#This Row],[Date]],"")</f>
        <v/>
      </c>
      <c r="H16" s="11" t="str">
        <f>IF(AND(Tableau_calcul[[#This Row],[agrégat.période]]="début",D17&lt;&gt;"début"),VLOOKUP(CONCATENATE("fin",Tableau_calcul[[#This Row],[agrégat.num]]),Tableau_calcul[[agrégat.num.période]:[Date]],4,FALSE),IF(AND(Tableau_calcul[[#This Row],[agrégat.période]]="début",D17="début"),Tableau_calcul[[#This Row],[agrégat.début]],""))</f>
        <v/>
      </c>
      <c r="I16" s="7" t="str">
        <f t="shared" si="1"/>
        <v/>
      </c>
      <c r="J16" s="8">
        <f>COUNTIF('Calcul auto'!B16:$B$367,"Plein traitement")+COUNTIF($K$1:K15,"Plein traitement")</f>
        <v>0</v>
      </c>
      <c r="K1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auto'!B15:$B$367,"Plein traitement")+COUNTIF($K$1:K15,"Plein traitement"),COUNTIF('Calcul auto'!B16:B$367,"Plein traitement")+COUNTIF($K$1:K15,"Plein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ans",COUNTIF(B16:$B$367,"Demi traitement")+COUNTIF($K$1:K15,"Demi traitement")&gt;=30),AND(Ancienneté="&gt;= 2 et &lt; 3 ans",COUNTIF(B16:$B$367,"Demi traitement")+COUNTIF($K$1:K15,"Demi traitement")&gt;=60),AND(Ancienneté="3 ans ou plus",COUNTIF(B16:$B$367,"Demi traitement")+COUNTIF($K$1:K15,"Demi traitement")&gt;=90))),"Sans traitement","Demi traitement"))))))</f>
        <v/>
      </c>
    </row>
    <row r="17" spans="1:11" x14ac:dyDescent="0.25">
      <c r="A17" s="7" t="e">
        <f t="shared" si="0"/>
        <v>#NUM!</v>
      </c>
      <c r="B1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7" s="8" t="str">
        <f>IF(Tableau_calcul[[#This Row],[Traitement]]&lt;&gt;K16,"début",IF(Tableau_calcul[[#This Row],[Traitement]]&lt;&gt;K18,"fin","continue"))</f>
        <v>continue</v>
      </c>
      <c r="E17" s="8">
        <f>COUNTIF($D$2:D17,"début")</f>
        <v>1</v>
      </c>
      <c r="F17" s="8" t="str">
        <f>CONCATENATE(IF(Tableau_calcul[[#This Row],[Traitement]]&lt;&gt;K16,"début",IF(Tableau_calcul[[#This Row],[Traitement]]&lt;&gt;K18,"fin","continue")),COUNTIF($D$2:D17,"début"))</f>
        <v>continue1</v>
      </c>
      <c r="G17" s="11" t="str">
        <f>IF(LEFT(Tableau_calcul[[#This Row],[agrégat.période]],5)="début",Tableau_calcul[[#This Row],[Date]],"")</f>
        <v/>
      </c>
      <c r="H17" s="11" t="str">
        <f>IF(AND(Tableau_calcul[[#This Row],[agrégat.période]]="début",D18&lt;&gt;"début"),VLOOKUP(CONCATENATE("fin",Tableau_calcul[[#This Row],[agrégat.num]]),Tableau_calcul[[agrégat.num.période]:[Date]],4,FALSE),IF(AND(Tableau_calcul[[#This Row],[agrégat.période]]="début",D18="début"),Tableau_calcul[[#This Row],[agrégat.début]],""))</f>
        <v/>
      </c>
      <c r="I17" s="7" t="str">
        <f t="shared" si="1"/>
        <v/>
      </c>
      <c r="J17" s="8">
        <f>COUNTIF('Calcul auto'!B17:$B$367,"Plein traitement")+COUNTIF($K$1:K16,"Plein traitement")</f>
        <v>0</v>
      </c>
      <c r="K1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auto'!B16:$B$367,"Plein traitement")+COUNTIF($K$1:K16,"Plein traitement"),COUNTIF('Calcul auto'!B17:B$367,"Plein traitement")+COUNTIF($K$1:K16,"Plein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ans",COUNTIF(B17:$B$367,"Demi traitement")+COUNTIF($K$1:K16,"Demi traitement")&gt;=30),AND(Ancienneté="&gt;= 2 et &lt; 3 ans",COUNTIF(B17:$B$367,"Demi traitement")+COUNTIF($K$1:K16,"Demi traitement")&gt;=60),AND(Ancienneté="3 ans ou plus",COUNTIF(B17:$B$367,"Demi traitement")+COUNTIF($K$1:K16,"Demi traitement")&gt;=90))),"Sans traitement","Demi traitement"))))))</f>
        <v/>
      </c>
    </row>
    <row r="18" spans="1:11" x14ac:dyDescent="0.25">
      <c r="A18" s="7" t="e">
        <f t="shared" si="0"/>
        <v>#NUM!</v>
      </c>
      <c r="B1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8" s="8" t="str">
        <f>IF(Tableau_calcul[[#This Row],[Traitement]]&lt;&gt;K17,"début",IF(Tableau_calcul[[#This Row],[Traitement]]&lt;&gt;K19,"fin","continue"))</f>
        <v>continue</v>
      </c>
      <c r="E18" s="8">
        <f>COUNTIF($D$2:D18,"début")</f>
        <v>1</v>
      </c>
      <c r="F18" s="8" t="str">
        <f>CONCATENATE(IF(Tableau_calcul[[#This Row],[Traitement]]&lt;&gt;K17,"début",IF(Tableau_calcul[[#This Row],[Traitement]]&lt;&gt;K19,"fin","continue")),COUNTIF($D$2:D18,"début"))</f>
        <v>continue1</v>
      </c>
      <c r="G18" s="11" t="str">
        <f>IF(LEFT(Tableau_calcul[[#This Row],[agrégat.période]],5)="début",Tableau_calcul[[#This Row],[Date]],"")</f>
        <v/>
      </c>
      <c r="H18" s="11" t="str">
        <f>IF(AND(Tableau_calcul[[#This Row],[agrégat.période]]="début",D19&lt;&gt;"début"),VLOOKUP(CONCATENATE("fin",Tableau_calcul[[#This Row],[agrégat.num]]),Tableau_calcul[[agrégat.num.période]:[Date]],4,FALSE),IF(AND(Tableau_calcul[[#This Row],[agrégat.période]]="début",D19="début"),Tableau_calcul[[#This Row],[agrégat.début]],""))</f>
        <v/>
      </c>
      <c r="I18" s="7" t="str">
        <f t="shared" si="1"/>
        <v/>
      </c>
      <c r="J18" s="8">
        <f>COUNTIF('Calcul auto'!B18:$B$367,"Plein traitement")+COUNTIF($K$1:K17,"Plein traitement")</f>
        <v>0</v>
      </c>
      <c r="K1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auto'!B17:$B$367,"Plein traitement")+COUNTIF($K$1:K17,"Plein traitement"),COUNTIF('Calcul auto'!B18:B$367,"Plein traitement")+COUNTIF($K$1:K17,"Plein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ans",COUNTIF(B18:$B$367,"Demi traitement")+COUNTIF($K$1:K17,"Demi traitement")&gt;=30),AND(Ancienneté="&gt;= 2 et &lt; 3 ans",COUNTIF(B18:$B$367,"Demi traitement")+COUNTIF($K$1:K17,"Demi traitement")&gt;=60),AND(Ancienneté="3 ans ou plus",COUNTIF(B18:$B$367,"Demi traitement")+COUNTIF($K$1:K17,"Demi traitement")&gt;=90))),"Sans traitement","Demi traitement"))))))</f>
        <v/>
      </c>
    </row>
    <row r="19" spans="1:11" x14ac:dyDescent="0.25">
      <c r="A19" s="7" t="e">
        <f t="shared" si="0"/>
        <v>#NUM!</v>
      </c>
      <c r="B1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9" s="8" t="str">
        <f>IF(Tableau_calcul[[#This Row],[Traitement]]&lt;&gt;K18,"début",IF(Tableau_calcul[[#This Row],[Traitement]]&lt;&gt;K20,"fin","continue"))</f>
        <v>continue</v>
      </c>
      <c r="E19" s="8">
        <f>COUNTIF($D$2:D19,"début")</f>
        <v>1</v>
      </c>
      <c r="F19" s="8" t="str">
        <f>CONCATENATE(IF(Tableau_calcul[[#This Row],[Traitement]]&lt;&gt;K18,"début",IF(Tableau_calcul[[#This Row],[Traitement]]&lt;&gt;K20,"fin","continue")),COUNTIF($D$2:D19,"début"))</f>
        <v>continue1</v>
      </c>
      <c r="G19" s="11" t="str">
        <f>IF(LEFT(Tableau_calcul[[#This Row],[agrégat.période]],5)="début",Tableau_calcul[[#This Row],[Date]],"")</f>
        <v/>
      </c>
      <c r="H19" s="11" t="str">
        <f>IF(AND(Tableau_calcul[[#This Row],[agrégat.période]]="début",D20&lt;&gt;"début"),VLOOKUP(CONCATENATE("fin",Tableau_calcul[[#This Row],[agrégat.num]]),Tableau_calcul[[agrégat.num.période]:[Date]],4,FALSE),IF(AND(Tableau_calcul[[#This Row],[agrégat.période]]="début",D20="début"),Tableau_calcul[[#This Row],[agrégat.début]],""))</f>
        <v/>
      </c>
      <c r="I19" s="7" t="str">
        <f t="shared" si="1"/>
        <v/>
      </c>
      <c r="J19" s="8">
        <f>COUNTIF('Calcul auto'!B19:$B$367,"Plein traitement")+COUNTIF($K$1:K18,"Plein traitement")</f>
        <v>0</v>
      </c>
      <c r="K1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auto'!B18:$B$367,"Plein traitement")+COUNTIF($K$1:K18,"Plein traitement"),COUNTIF('Calcul auto'!B19:B$367,"Plein traitement")+COUNTIF($K$1:K18,"Plein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ans",COUNTIF(B19:$B$367,"Demi traitement")+COUNTIF($K$1:K18,"Demi traitement")&gt;=30),AND(Ancienneté="&gt;= 2 et &lt; 3 ans",COUNTIF(B19:$B$367,"Demi traitement")+COUNTIF($K$1:K18,"Demi traitement")&gt;=60),AND(Ancienneté="3 ans ou plus",COUNTIF(B19:$B$367,"Demi traitement")+COUNTIF($K$1:K18,"Demi traitement")&gt;=90))),"Sans traitement","Demi traitement"))))))</f>
        <v/>
      </c>
    </row>
    <row r="20" spans="1:11" x14ac:dyDescent="0.25">
      <c r="A20" s="7" t="e">
        <f t="shared" si="0"/>
        <v>#NUM!</v>
      </c>
      <c r="B2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0" s="8" t="str">
        <f>IF(Tableau_calcul[[#This Row],[Traitement]]&lt;&gt;K19,"début",IF(Tableau_calcul[[#This Row],[Traitement]]&lt;&gt;K21,"fin","continue"))</f>
        <v>continue</v>
      </c>
      <c r="E20" s="8">
        <f>COUNTIF($D$2:D20,"début")</f>
        <v>1</v>
      </c>
      <c r="F20" s="8" t="str">
        <f>CONCATENATE(IF(Tableau_calcul[[#This Row],[Traitement]]&lt;&gt;K19,"début",IF(Tableau_calcul[[#This Row],[Traitement]]&lt;&gt;K21,"fin","continue")),COUNTIF($D$2:D20,"début"))</f>
        <v>continue1</v>
      </c>
      <c r="G20" s="11" t="str">
        <f>IF(LEFT(Tableau_calcul[[#This Row],[agrégat.période]],5)="début",Tableau_calcul[[#This Row],[Date]],"")</f>
        <v/>
      </c>
      <c r="H20" s="11" t="str">
        <f>IF(AND(Tableau_calcul[[#This Row],[agrégat.période]]="début",D21&lt;&gt;"début"),VLOOKUP(CONCATENATE("fin",Tableau_calcul[[#This Row],[agrégat.num]]),Tableau_calcul[[agrégat.num.période]:[Date]],4,FALSE),IF(AND(Tableau_calcul[[#This Row],[agrégat.période]]="début",D21="début"),Tableau_calcul[[#This Row],[agrégat.début]],""))</f>
        <v/>
      </c>
      <c r="I20" s="7" t="str">
        <f t="shared" si="1"/>
        <v/>
      </c>
      <c r="J20" s="8">
        <f>COUNTIF('Calcul auto'!B20:$B$367,"Plein traitement")+COUNTIF($K$1:K19,"Plein traitement")</f>
        <v>0</v>
      </c>
      <c r="K2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auto'!B19:$B$367,"Plein traitement")+COUNTIF($K$1:K19,"Plein traitement"),COUNTIF('Calcul auto'!B20:B$367,"Plein traitement")+COUNTIF($K$1:K19,"Plein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ans",COUNTIF(B20:$B$367,"Demi traitement")+COUNTIF($K$1:K19,"Demi traitement")&gt;=30),AND(Ancienneté="&gt;= 2 et &lt; 3 ans",COUNTIF(B20:$B$367,"Demi traitement")+COUNTIF($K$1:K19,"Demi traitement")&gt;=60),AND(Ancienneté="3 ans ou plus",COUNTIF(B20:$B$367,"Demi traitement")+COUNTIF($K$1:K19,"Demi traitement")&gt;=90))),"Sans traitement","Demi traitement"))))))</f>
        <v/>
      </c>
    </row>
    <row r="21" spans="1:11" x14ac:dyDescent="0.25">
      <c r="A21" s="7" t="e">
        <f t="shared" si="0"/>
        <v>#NUM!</v>
      </c>
      <c r="B2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1" s="8" t="str">
        <f>IF(Tableau_calcul[[#This Row],[Traitement]]&lt;&gt;K20,"début",IF(Tableau_calcul[[#This Row],[Traitement]]&lt;&gt;K22,"fin","continue"))</f>
        <v>continue</v>
      </c>
      <c r="E21" s="8">
        <f>COUNTIF($D$2:D21,"début")</f>
        <v>1</v>
      </c>
      <c r="F21" s="8" t="str">
        <f>CONCATENATE(IF(Tableau_calcul[[#This Row],[Traitement]]&lt;&gt;K20,"début",IF(Tableau_calcul[[#This Row],[Traitement]]&lt;&gt;K22,"fin","continue")),COUNTIF($D$2:D21,"début"))</f>
        <v>continue1</v>
      </c>
      <c r="G21" s="11" t="str">
        <f>IF(LEFT(Tableau_calcul[[#This Row],[agrégat.période]],5)="début",Tableau_calcul[[#This Row],[Date]],"")</f>
        <v/>
      </c>
      <c r="H21" s="11" t="str">
        <f>IF(AND(Tableau_calcul[[#This Row],[agrégat.période]]="début",D22&lt;&gt;"début"),VLOOKUP(CONCATENATE("fin",Tableau_calcul[[#This Row],[agrégat.num]]),Tableau_calcul[[agrégat.num.période]:[Date]],4,FALSE),IF(AND(Tableau_calcul[[#This Row],[agrégat.période]]="début",D22="début"),Tableau_calcul[[#This Row],[agrégat.début]],""))</f>
        <v/>
      </c>
      <c r="I21" s="7" t="str">
        <f t="shared" si="1"/>
        <v/>
      </c>
      <c r="J21" s="8">
        <f>COUNTIF('Calcul auto'!B21:$B$367,"Plein traitement")+COUNTIF($K$1:K20,"Plein traitement")</f>
        <v>0</v>
      </c>
      <c r="K2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auto'!B20:$B$367,"Plein traitement")+COUNTIF($K$1:K20,"Plein traitement"),COUNTIF('Calcul auto'!B21:B$367,"Plein traitement")+COUNTIF($K$1:K20,"Plein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ans",COUNTIF(B21:$B$367,"Demi traitement")+COUNTIF($K$1:K20,"Demi traitement")&gt;=30),AND(Ancienneté="&gt;= 2 et &lt; 3 ans",COUNTIF(B21:$B$367,"Demi traitement")+COUNTIF($K$1:K20,"Demi traitement")&gt;=60),AND(Ancienneté="3 ans ou plus",COUNTIF(B21:$B$367,"Demi traitement")+COUNTIF($K$1:K20,"Demi traitement")&gt;=90))),"Sans traitement","Demi traitement"))))))</f>
        <v/>
      </c>
    </row>
    <row r="22" spans="1:11" x14ac:dyDescent="0.25">
      <c r="A22" s="7" t="e">
        <f t="shared" si="0"/>
        <v>#NUM!</v>
      </c>
      <c r="B2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2" s="8" t="str">
        <f>IF(Tableau_calcul[[#This Row],[Traitement]]&lt;&gt;K21,"début",IF(Tableau_calcul[[#This Row],[Traitement]]&lt;&gt;K23,"fin","continue"))</f>
        <v>continue</v>
      </c>
      <c r="E22" s="8">
        <f>COUNTIF($D$2:D22,"début")</f>
        <v>1</v>
      </c>
      <c r="F22" s="8" t="str">
        <f>CONCATENATE(IF(Tableau_calcul[[#This Row],[Traitement]]&lt;&gt;K21,"début",IF(Tableau_calcul[[#This Row],[Traitement]]&lt;&gt;K23,"fin","continue")),COUNTIF($D$2:D22,"début"))</f>
        <v>continue1</v>
      </c>
      <c r="G22" s="11" t="str">
        <f>IF(LEFT(Tableau_calcul[[#This Row],[agrégat.période]],5)="début",Tableau_calcul[[#This Row],[Date]],"")</f>
        <v/>
      </c>
      <c r="H22" s="11" t="str">
        <f>IF(AND(Tableau_calcul[[#This Row],[agrégat.période]]="début",D23&lt;&gt;"début"),VLOOKUP(CONCATENATE("fin",Tableau_calcul[[#This Row],[agrégat.num]]),Tableau_calcul[[agrégat.num.période]:[Date]],4,FALSE),IF(AND(Tableau_calcul[[#This Row],[agrégat.période]]="début",D23="début"),Tableau_calcul[[#This Row],[agrégat.début]],""))</f>
        <v/>
      </c>
      <c r="I22" s="7" t="str">
        <f t="shared" si="1"/>
        <v/>
      </c>
      <c r="J22" s="8">
        <f>COUNTIF('Calcul auto'!B22:$B$367,"Plein traitement")+COUNTIF($K$1:K21,"Plein traitement")</f>
        <v>0</v>
      </c>
      <c r="K2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auto'!B21:$B$367,"Plein traitement")+COUNTIF($K$1:K21,"Plein traitement"),COUNTIF('Calcul auto'!B22:B$367,"Plein traitement")+COUNTIF($K$1:K21,"Plein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ans",COUNTIF(B22:$B$367,"Demi traitement")+COUNTIF($K$1:K21,"Demi traitement")&gt;=30),AND(Ancienneté="&gt;= 2 et &lt; 3 ans",COUNTIF(B22:$B$367,"Demi traitement")+COUNTIF($K$1:K21,"Demi traitement")&gt;=60),AND(Ancienneté="3 ans ou plus",COUNTIF(B22:$B$367,"Demi traitement")+COUNTIF($K$1:K21,"Demi traitement")&gt;=90))),"Sans traitement","Demi traitement"))))))</f>
        <v/>
      </c>
    </row>
    <row r="23" spans="1:11" x14ac:dyDescent="0.25">
      <c r="A23" s="7" t="e">
        <f t="shared" si="0"/>
        <v>#NUM!</v>
      </c>
      <c r="B2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3" s="8" t="str">
        <f>IF(Tableau_calcul[[#This Row],[Traitement]]&lt;&gt;K22,"début",IF(Tableau_calcul[[#This Row],[Traitement]]&lt;&gt;K24,"fin","continue"))</f>
        <v>continue</v>
      </c>
      <c r="E23" s="8">
        <f>COUNTIF($D$2:D23,"début")</f>
        <v>1</v>
      </c>
      <c r="F23" s="8" t="str">
        <f>CONCATENATE(IF(Tableau_calcul[[#This Row],[Traitement]]&lt;&gt;K22,"début",IF(Tableau_calcul[[#This Row],[Traitement]]&lt;&gt;K24,"fin","continue")),COUNTIF($D$2:D23,"début"))</f>
        <v>continue1</v>
      </c>
      <c r="G23" s="11" t="str">
        <f>IF(LEFT(Tableau_calcul[[#This Row],[agrégat.période]],5)="début",Tableau_calcul[[#This Row],[Date]],"")</f>
        <v/>
      </c>
      <c r="H23" s="11" t="str">
        <f>IF(AND(Tableau_calcul[[#This Row],[agrégat.période]]="début",D24&lt;&gt;"début"),VLOOKUP(CONCATENATE("fin",Tableau_calcul[[#This Row],[agrégat.num]]),Tableau_calcul[[agrégat.num.période]:[Date]],4,FALSE),IF(AND(Tableau_calcul[[#This Row],[agrégat.période]]="début",D24="début"),Tableau_calcul[[#This Row],[agrégat.début]],""))</f>
        <v/>
      </c>
      <c r="I23" s="7" t="str">
        <f t="shared" si="1"/>
        <v/>
      </c>
      <c r="J23" s="8">
        <f>COUNTIF('Calcul auto'!B23:$B$367,"Plein traitement")+COUNTIF($K$1:K22,"Plein traitement")</f>
        <v>0</v>
      </c>
      <c r="K2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auto'!B22:$B$367,"Plein traitement")+COUNTIF($K$1:K22,"Plein traitement"),COUNTIF('Calcul auto'!B23:B$367,"Plein traitement")+COUNTIF($K$1:K22,"Plein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ans",COUNTIF(B23:$B$367,"Demi traitement")+COUNTIF($K$1:K22,"Demi traitement")&gt;=30),AND(Ancienneté="&gt;= 2 et &lt; 3 ans",COUNTIF(B23:$B$367,"Demi traitement")+COUNTIF($K$1:K22,"Demi traitement")&gt;=60),AND(Ancienneté="3 ans ou plus",COUNTIF(B23:$B$367,"Demi traitement")+COUNTIF($K$1:K22,"Demi traitement")&gt;=90))),"Sans traitement","Demi traitement"))))))</f>
        <v/>
      </c>
    </row>
    <row r="24" spans="1:11" x14ac:dyDescent="0.25">
      <c r="A24" s="7" t="e">
        <f t="shared" si="0"/>
        <v>#NUM!</v>
      </c>
      <c r="B2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4" s="8" t="str">
        <f>IF(Tableau_calcul[[#This Row],[Traitement]]&lt;&gt;K23,"début",IF(Tableau_calcul[[#This Row],[Traitement]]&lt;&gt;K25,"fin","continue"))</f>
        <v>continue</v>
      </c>
      <c r="E24" s="8">
        <f>COUNTIF($D$2:D24,"début")</f>
        <v>1</v>
      </c>
      <c r="F24" s="8" t="str">
        <f>CONCATENATE(IF(Tableau_calcul[[#This Row],[Traitement]]&lt;&gt;K23,"début",IF(Tableau_calcul[[#This Row],[Traitement]]&lt;&gt;K25,"fin","continue")),COUNTIF($D$2:D24,"début"))</f>
        <v>continue1</v>
      </c>
      <c r="G24" s="11" t="str">
        <f>IF(LEFT(Tableau_calcul[[#This Row],[agrégat.période]],5)="début",Tableau_calcul[[#This Row],[Date]],"")</f>
        <v/>
      </c>
      <c r="H24" s="11" t="str">
        <f>IF(AND(Tableau_calcul[[#This Row],[agrégat.période]]="début",D25&lt;&gt;"début"),VLOOKUP(CONCATENATE("fin",Tableau_calcul[[#This Row],[agrégat.num]]),Tableau_calcul[[agrégat.num.période]:[Date]],4,FALSE),IF(AND(Tableau_calcul[[#This Row],[agrégat.période]]="début",D25="début"),Tableau_calcul[[#This Row],[agrégat.début]],""))</f>
        <v/>
      </c>
      <c r="I24" s="7" t="str">
        <f t="shared" si="1"/>
        <v/>
      </c>
      <c r="J24" s="8">
        <f>COUNTIF('Calcul auto'!B24:$B$367,"Plein traitement")+COUNTIF($K$1:K23,"Plein traitement")</f>
        <v>0</v>
      </c>
      <c r="K2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auto'!B23:$B$367,"Plein traitement")+COUNTIF($K$1:K23,"Plein traitement"),COUNTIF('Calcul auto'!B24:B$367,"Plein traitement")+COUNTIF($K$1:K23,"Plein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ans",COUNTIF(B24:$B$367,"Demi traitement")+COUNTIF($K$1:K23,"Demi traitement")&gt;=30),AND(Ancienneté="&gt;= 2 et &lt; 3 ans",COUNTIF(B24:$B$367,"Demi traitement")+COUNTIF($K$1:K23,"Demi traitement")&gt;=60),AND(Ancienneté="3 ans ou plus",COUNTIF(B24:$B$367,"Demi traitement")+COUNTIF($K$1:K23,"Demi traitement")&gt;=90))),"Sans traitement","Demi traitement"))))))</f>
        <v/>
      </c>
    </row>
    <row r="25" spans="1:11" x14ac:dyDescent="0.25">
      <c r="A25" s="7" t="e">
        <f t="shared" si="0"/>
        <v>#NUM!</v>
      </c>
      <c r="B2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5" s="8" t="str">
        <f>IF(Tableau_calcul[[#This Row],[Traitement]]&lt;&gt;K24,"début",IF(Tableau_calcul[[#This Row],[Traitement]]&lt;&gt;K26,"fin","continue"))</f>
        <v>continue</v>
      </c>
      <c r="E25" s="8">
        <f>COUNTIF($D$2:D25,"début")</f>
        <v>1</v>
      </c>
      <c r="F25" s="8" t="str">
        <f>CONCATENATE(IF(Tableau_calcul[[#This Row],[Traitement]]&lt;&gt;K24,"début",IF(Tableau_calcul[[#This Row],[Traitement]]&lt;&gt;K26,"fin","continue")),COUNTIF($D$2:D25,"début"))</f>
        <v>continue1</v>
      </c>
      <c r="G25" s="11" t="str">
        <f>IF(LEFT(Tableau_calcul[[#This Row],[agrégat.période]],5)="début",Tableau_calcul[[#This Row],[Date]],"")</f>
        <v/>
      </c>
      <c r="H25" s="11" t="str">
        <f>IF(AND(Tableau_calcul[[#This Row],[agrégat.période]]="début",D26&lt;&gt;"début"),VLOOKUP(CONCATENATE("fin",Tableau_calcul[[#This Row],[agrégat.num]]),Tableau_calcul[[agrégat.num.période]:[Date]],4,FALSE),IF(AND(Tableau_calcul[[#This Row],[agrégat.période]]="début",D26="début"),Tableau_calcul[[#This Row],[agrégat.début]],""))</f>
        <v/>
      </c>
      <c r="I25" s="7" t="str">
        <f t="shared" si="1"/>
        <v/>
      </c>
      <c r="J25" s="8">
        <f>COUNTIF('Calcul auto'!B25:$B$367,"Plein traitement")+COUNTIF($K$1:K24,"Plein traitement")</f>
        <v>0</v>
      </c>
      <c r="K2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auto'!B24:$B$367,"Plein traitement")+COUNTIF($K$1:K24,"Plein traitement"),COUNTIF('Calcul auto'!B25:B$367,"Plein traitement")+COUNTIF($K$1:K24,"Plein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ans",COUNTIF(B25:$B$367,"Demi traitement")+COUNTIF($K$1:K24,"Demi traitement")&gt;=30),AND(Ancienneté="&gt;= 2 et &lt; 3 ans",COUNTIF(B25:$B$367,"Demi traitement")+COUNTIF($K$1:K24,"Demi traitement")&gt;=60),AND(Ancienneté="3 ans ou plus",COUNTIF(B25:$B$367,"Demi traitement")+COUNTIF($K$1:K24,"Demi traitement")&gt;=90))),"Sans traitement","Demi traitement"))))))</f>
        <v/>
      </c>
    </row>
    <row r="26" spans="1:11" x14ac:dyDescent="0.25">
      <c r="A26" s="7" t="e">
        <f t="shared" si="0"/>
        <v>#NUM!</v>
      </c>
      <c r="B2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6" s="8" t="str">
        <f>IF(Tableau_calcul[[#This Row],[Traitement]]&lt;&gt;K25,"début",IF(Tableau_calcul[[#This Row],[Traitement]]&lt;&gt;K27,"fin","continue"))</f>
        <v>continue</v>
      </c>
      <c r="E26" s="8">
        <f>COUNTIF($D$2:D26,"début")</f>
        <v>1</v>
      </c>
      <c r="F26" s="8" t="str">
        <f>CONCATENATE(IF(Tableau_calcul[[#This Row],[Traitement]]&lt;&gt;K25,"début",IF(Tableau_calcul[[#This Row],[Traitement]]&lt;&gt;K27,"fin","continue")),COUNTIF($D$2:D26,"début"))</f>
        <v>continue1</v>
      </c>
      <c r="G26" s="11" t="str">
        <f>IF(LEFT(Tableau_calcul[[#This Row],[agrégat.période]],5)="début",Tableau_calcul[[#This Row],[Date]],"")</f>
        <v/>
      </c>
      <c r="H26" s="11" t="str">
        <f>IF(AND(Tableau_calcul[[#This Row],[agrégat.période]]="début",D27&lt;&gt;"début"),VLOOKUP(CONCATENATE("fin",Tableau_calcul[[#This Row],[agrégat.num]]),Tableau_calcul[[agrégat.num.période]:[Date]],4,FALSE),IF(AND(Tableau_calcul[[#This Row],[agrégat.période]]="début",D27="début"),Tableau_calcul[[#This Row],[agrégat.début]],""))</f>
        <v/>
      </c>
      <c r="I26" s="7" t="str">
        <f t="shared" si="1"/>
        <v/>
      </c>
      <c r="J26" s="8">
        <f>COUNTIF('Calcul auto'!B26:$B$367,"Plein traitement")+COUNTIF($K$1:K25,"Plein traitement")</f>
        <v>0</v>
      </c>
      <c r="K2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auto'!B25:$B$367,"Plein traitement")+COUNTIF($K$1:K25,"Plein traitement"),COUNTIF('Calcul auto'!B26:B$367,"Plein traitement")+COUNTIF($K$1:K25,"Plein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ans",COUNTIF(B26:$B$367,"Demi traitement")+COUNTIF($K$1:K25,"Demi traitement")&gt;=30),AND(Ancienneté="&gt;= 2 et &lt; 3 ans",COUNTIF(B26:$B$367,"Demi traitement")+COUNTIF($K$1:K25,"Demi traitement")&gt;=60),AND(Ancienneté="3 ans ou plus",COUNTIF(B26:$B$367,"Demi traitement")+COUNTIF($K$1:K25,"Demi traitement")&gt;=90))),"Sans traitement","Demi traitement"))))))</f>
        <v/>
      </c>
    </row>
    <row r="27" spans="1:11" x14ac:dyDescent="0.25">
      <c r="A27" s="7" t="e">
        <f t="shared" si="0"/>
        <v>#NUM!</v>
      </c>
      <c r="B2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7" s="8" t="str">
        <f>IF(Tableau_calcul[[#This Row],[Traitement]]&lt;&gt;K26,"début",IF(Tableau_calcul[[#This Row],[Traitement]]&lt;&gt;K28,"fin","continue"))</f>
        <v>continue</v>
      </c>
      <c r="E27" s="8">
        <f>COUNTIF($D$2:D27,"début")</f>
        <v>1</v>
      </c>
      <c r="F27" s="8" t="str">
        <f>CONCATENATE(IF(Tableau_calcul[[#This Row],[Traitement]]&lt;&gt;K26,"début",IF(Tableau_calcul[[#This Row],[Traitement]]&lt;&gt;K28,"fin","continue")),COUNTIF($D$2:D27,"début"))</f>
        <v>continue1</v>
      </c>
      <c r="G27" s="11" t="str">
        <f>IF(LEFT(Tableau_calcul[[#This Row],[agrégat.période]],5)="début",Tableau_calcul[[#This Row],[Date]],"")</f>
        <v/>
      </c>
      <c r="H27" s="11" t="str">
        <f>IF(AND(Tableau_calcul[[#This Row],[agrégat.période]]="début",D28&lt;&gt;"début"),VLOOKUP(CONCATENATE("fin",Tableau_calcul[[#This Row],[agrégat.num]]),Tableau_calcul[[agrégat.num.période]:[Date]],4,FALSE),IF(AND(Tableau_calcul[[#This Row],[agrégat.période]]="début",D28="début"),Tableau_calcul[[#This Row],[agrégat.début]],""))</f>
        <v/>
      </c>
      <c r="I27" s="7" t="str">
        <f t="shared" si="1"/>
        <v/>
      </c>
      <c r="J27" s="8">
        <f>COUNTIF('Calcul auto'!B27:$B$367,"Plein traitement")+COUNTIF($K$1:K26,"Plein traitement")</f>
        <v>0</v>
      </c>
      <c r="K2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auto'!B26:$B$367,"Plein traitement")+COUNTIF($K$1:K26,"Plein traitement"),COUNTIF('Calcul auto'!B27:B$367,"Plein traitement")+COUNTIF($K$1:K26,"Plein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ans",COUNTIF(B27:$B$367,"Demi traitement")+COUNTIF($K$1:K26,"Demi traitement")&gt;=30),AND(Ancienneté="&gt;= 2 et &lt; 3 ans",COUNTIF(B27:$B$367,"Demi traitement")+COUNTIF($K$1:K26,"Demi traitement")&gt;=60),AND(Ancienneté="3 ans ou plus",COUNTIF(B27:$B$367,"Demi traitement")+COUNTIF($K$1:K26,"Demi traitement")&gt;=90))),"Sans traitement","Demi traitement"))))))</f>
        <v/>
      </c>
    </row>
    <row r="28" spans="1:11" x14ac:dyDescent="0.25">
      <c r="A28" s="7" t="e">
        <f t="shared" si="0"/>
        <v>#NUM!</v>
      </c>
      <c r="B2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8" s="8" t="str">
        <f>IF(Tableau_calcul[[#This Row],[Traitement]]&lt;&gt;K27,"début",IF(Tableau_calcul[[#This Row],[Traitement]]&lt;&gt;K29,"fin","continue"))</f>
        <v>continue</v>
      </c>
      <c r="E28" s="8">
        <f>COUNTIF($D$2:D28,"début")</f>
        <v>1</v>
      </c>
      <c r="F28" s="8" t="str">
        <f>CONCATENATE(IF(Tableau_calcul[[#This Row],[Traitement]]&lt;&gt;K27,"début",IF(Tableau_calcul[[#This Row],[Traitement]]&lt;&gt;K29,"fin","continue")),COUNTIF($D$2:D28,"début"))</f>
        <v>continue1</v>
      </c>
      <c r="G28" s="11" t="str">
        <f>IF(LEFT(Tableau_calcul[[#This Row],[agrégat.période]],5)="début",Tableau_calcul[[#This Row],[Date]],"")</f>
        <v/>
      </c>
      <c r="H28" s="11" t="str">
        <f>IF(AND(Tableau_calcul[[#This Row],[agrégat.période]]="début",D29&lt;&gt;"début"),VLOOKUP(CONCATENATE("fin",Tableau_calcul[[#This Row],[agrégat.num]]),Tableau_calcul[[agrégat.num.période]:[Date]],4,FALSE),IF(AND(Tableau_calcul[[#This Row],[agrégat.période]]="début",D29="début"),Tableau_calcul[[#This Row],[agrégat.début]],""))</f>
        <v/>
      </c>
      <c r="I28" s="7" t="str">
        <f t="shared" si="1"/>
        <v/>
      </c>
      <c r="J28" s="8">
        <f>COUNTIF('Calcul auto'!B28:$B$367,"Plein traitement")+COUNTIF($K$1:K27,"Plein traitement")</f>
        <v>0</v>
      </c>
      <c r="K2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auto'!B27:$B$367,"Plein traitement")+COUNTIF($K$1:K27,"Plein traitement"),COUNTIF('Calcul auto'!B28:B$367,"Plein traitement")+COUNTIF($K$1:K27,"Plein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ans",COUNTIF(B28:$B$367,"Demi traitement")+COUNTIF($K$1:K27,"Demi traitement")&gt;=30),AND(Ancienneté="&gt;= 2 et &lt; 3 ans",COUNTIF(B28:$B$367,"Demi traitement")+COUNTIF($K$1:K27,"Demi traitement")&gt;=60),AND(Ancienneté="3 ans ou plus",COUNTIF(B28:$B$367,"Demi traitement")+COUNTIF($K$1:K27,"Demi traitement")&gt;=90))),"Sans traitement","Demi traitement"))))))</f>
        <v/>
      </c>
    </row>
    <row r="29" spans="1:11" x14ac:dyDescent="0.25">
      <c r="A29" s="7" t="e">
        <f t="shared" si="0"/>
        <v>#NUM!</v>
      </c>
      <c r="B2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9" s="8" t="str">
        <f>IF(Tableau_calcul[[#This Row],[Traitement]]&lt;&gt;K28,"début",IF(Tableau_calcul[[#This Row],[Traitement]]&lt;&gt;K30,"fin","continue"))</f>
        <v>continue</v>
      </c>
      <c r="E29" s="8">
        <f>COUNTIF($D$2:D29,"début")</f>
        <v>1</v>
      </c>
      <c r="F29" s="8" t="str">
        <f>CONCATENATE(IF(Tableau_calcul[[#This Row],[Traitement]]&lt;&gt;K28,"début",IF(Tableau_calcul[[#This Row],[Traitement]]&lt;&gt;K30,"fin","continue")),COUNTIF($D$2:D29,"début"))</f>
        <v>continue1</v>
      </c>
      <c r="G29" s="11" t="str">
        <f>IF(LEFT(Tableau_calcul[[#This Row],[agrégat.période]],5)="début",Tableau_calcul[[#This Row],[Date]],"")</f>
        <v/>
      </c>
      <c r="H29" s="11" t="str">
        <f>IF(AND(Tableau_calcul[[#This Row],[agrégat.période]]="début",D30&lt;&gt;"début"),VLOOKUP(CONCATENATE("fin",Tableau_calcul[[#This Row],[agrégat.num]]),Tableau_calcul[[agrégat.num.période]:[Date]],4,FALSE),IF(AND(Tableau_calcul[[#This Row],[agrégat.période]]="début",D30="début"),Tableau_calcul[[#This Row],[agrégat.début]],""))</f>
        <v/>
      </c>
      <c r="I29" s="7" t="str">
        <f t="shared" si="1"/>
        <v/>
      </c>
      <c r="J29" s="8">
        <f>COUNTIF('Calcul auto'!B29:$B$367,"Plein traitement")+COUNTIF($K$1:K28,"Plein traitement")</f>
        <v>0</v>
      </c>
      <c r="K2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auto'!B28:$B$367,"Plein traitement")+COUNTIF($K$1:K28,"Plein traitement"),COUNTIF('Calcul auto'!B29:B$367,"Plein traitement")+COUNTIF($K$1:K28,"Plein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ans",COUNTIF(B29:$B$367,"Demi traitement")+COUNTIF($K$1:K28,"Demi traitement")&gt;=30),AND(Ancienneté="&gt;= 2 et &lt; 3 ans",COUNTIF(B29:$B$367,"Demi traitement")+COUNTIF($K$1:K28,"Demi traitement")&gt;=60),AND(Ancienneté="3 ans ou plus",COUNTIF(B29:$B$367,"Demi traitement")+COUNTIF($K$1:K28,"Demi traitement")&gt;=90))),"Sans traitement","Demi traitement"))))))</f>
        <v/>
      </c>
    </row>
    <row r="30" spans="1:11" x14ac:dyDescent="0.25">
      <c r="A30" s="7" t="e">
        <f t="shared" si="0"/>
        <v>#NUM!</v>
      </c>
      <c r="B3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0" s="8" t="str">
        <f>IF(Tableau_calcul[[#This Row],[Traitement]]&lt;&gt;K29,"début",IF(Tableau_calcul[[#This Row],[Traitement]]&lt;&gt;K31,"fin","continue"))</f>
        <v>continue</v>
      </c>
      <c r="E30" s="8">
        <f>COUNTIF($D$2:D30,"début")</f>
        <v>1</v>
      </c>
      <c r="F30" s="8" t="str">
        <f>CONCATENATE(IF(Tableau_calcul[[#This Row],[Traitement]]&lt;&gt;K29,"début",IF(Tableau_calcul[[#This Row],[Traitement]]&lt;&gt;K31,"fin","continue")),COUNTIF($D$2:D30,"début"))</f>
        <v>continue1</v>
      </c>
      <c r="G30" s="11" t="str">
        <f>IF(LEFT(Tableau_calcul[[#This Row],[agrégat.période]],5)="début",Tableau_calcul[[#This Row],[Date]],"")</f>
        <v/>
      </c>
      <c r="H30" s="11" t="str">
        <f>IF(AND(Tableau_calcul[[#This Row],[agrégat.période]]="début",D31&lt;&gt;"début"),VLOOKUP(CONCATENATE("fin",Tableau_calcul[[#This Row],[agrégat.num]]),Tableau_calcul[[agrégat.num.période]:[Date]],4,FALSE),IF(AND(Tableau_calcul[[#This Row],[agrégat.période]]="début",D31="début"),Tableau_calcul[[#This Row],[agrégat.début]],""))</f>
        <v/>
      </c>
      <c r="I30" s="7" t="str">
        <f t="shared" si="1"/>
        <v/>
      </c>
      <c r="J30" s="8">
        <f>COUNTIF('Calcul auto'!B30:$B$367,"Plein traitement")+COUNTIF($K$1:K29,"Plein traitement")</f>
        <v>0</v>
      </c>
      <c r="K3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auto'!B29:$B$367,"Plein traitement")+COUNTIF($K$1:K29,"Plein traitement"),COUNTIF('Calcul auto'!B30:B$367,"Plein traitement")+COUNTIF($K$1:K29,"Plein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ans",COUNTIF(B30:$B$367,"Demi traitement")+COUNTIF($K$1:K29,"Demi traitement")&gt;=30),AND(Ancienneté="&gt;= 2 et &lt; 3 ans",COUNTIF(B30:$B$367,"Demi traitement")+COUNTIF($K$1:K29,"Demi traitement")&gt;=60),AND(Ancienneté="3 ans ou plus",COUNTIF(B30:$B$367,"Demi traitement")+COUNTIF($K$1:K29,"Demi traitement")&gt;=90))),"Sans traitement","Demi traitement"))))))</f>
        <v/>
      </c>
    </row>
    <row r="31" spans="1:11" x14ac:dyDescent="0.25">
      <c r="A31" s="7" t="e">
        <f t="shared" si="0"/>
        <v>#NUM!</v>
      </c>
      <c r="B3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1" s="8" t="str">
        <f>IF(Tableau_calcul[[#This Row],[Traitement]]&lt;&gt;K30,"début",IF(Tableau_calcul[[#This Row],[Traitement]]&lt;&gt;K32,"fin","continue"))</f>
        <v>continue</v>
      </c>
      <c r="E31" s="8">
        <f>COUNTIF($D$2:D31,"début")</f>
        <v>1</v>
      </c>
      <c r="F31" s="8" t="str">
        <f>CONCATENATE(IF(Tableau_calcul[[#This Row],[Traitement]]&lt;&gt;K30,"début",IF(Tableau_calcul[[#This Row],[Traitement]]&lt;&gt;K32,"fin","continue")),COUNTIF($D$2:D31,"début"))</f>
        <v>continue1</v>
      </c>
      <c r="G31" s="11" t="str">
        <f>IF(LEFT(Tableau_calcul[[#This Row],[agrégat.période]],5)="début",Tableau_calcul[[#This Row],[Date]],"")</f>
        <v/>
      </c>
      <c r="H31" s="11" t="str">
        <f>IF(AND(Tableau_calcul[[#This Row],[agrégat.période]]="début",D32&lt;&gt;"début"),VLOOKUP(CONCATENATE("fin",Tableau_calcul[[#This Row],[agrégat.num]]),Tableau_calcul[[agrégat.num.période]:[Date]],4,FALSE),IF(AND(Tableau_calcul[[#This Row],[agrégat.période]]="début",D32="début"),Tableau_calcul[[#This Row],[agrégat.début]],""))</f>
        <v/>
      </c>
      <c r="I31" s="7" t="str">
        <f t="shared" si="1"/>
        <v/>
      </c>
      <c r="J31" s="8">
        <f>COUNTIF('Calcul auto'!B31:$B$367,"Plein traitement")+COUNTIF($K$1:K30,"Plein traitement")</f>
        <v>0</v>
      </c>
      <c r="K3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auto'!B30:$B$367,"Plein traitement")+COUNTIF($K$1:K30,"Plein traitement"),COUNTIF('Calcul auto'!B31:B$367,"Plein traitement")+COUNTIF($K$1:K30,"Plein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ans",COUNTIF(B31:$B$367,"Demi traitement")+COUNTIF($K$1:K30,"Demi traitement")&gt;=30),AND(Ancienneté="&gt;= 2 et &lt; 3 ans",COUNTIF(B31:$B$367,"Demi traitement")+COUNTIF($K$1:K30,"Demi traitement")&gt;=60),AND(Ancienneté="3 ans ou plus",COUNTIF(B31:$B$367,"Demi traitement")+COUNTIF($K$1:K30,"Demi traitement")&gt;=90))),"Sans traitement","Demi traitement"))))))</f>
        <v/>
      </c>
    </row>
    <row r="32" spans="1:11" x14ac:dyDescent="0.25">
      <c r="A32" s="7" t="e">
        <f t="shared" si="0"/>
        <v>#NUM!</v>
      </c>
      <c r="B3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2" s="8" t="str">
        <f>IF(Tableau_calcul[[#This Row],[Traitement]]&lt;&gt;K31,"début",IF(Tableau_calcul[[#This Row],[Traitement]]&lt;&gt;K33,"fin","continue"))</f>
        <v>continue</v>
      </c>
      <c r="E32" s="8">
        <f>COUNTIF($D$2:D32,"début")</f>
        <v>1</v>
      </c>
      <c r="F32" s="8" t="str">
        <f>CONCATENATE(IF(Tableau_calcul[[#This Row],[Traitement]]&lt;&gt;K31,"début",IF(Tableau_calcul[[#This Row],[Traitement]]&lt;&gt;K33,"fin","continue")),COUNTIF($D$2:D32,"début"))</f>
        <v>continue1</v>
      </c>
      <c r="G32" s="11" t="str">
        <f>IF(LEFT(Tableau_calcul[[#This Row],[agrégat.période]],5)="début",Tableau_calcul[[#This Row],[Date]],"")</f>
        <v/>
      </c>
      <c r="H32" s="11" t="str">
        <f>IF(AND(Tableau_calcul[[#This Row],[agrégat.période]]="début",D33&lt;&gt;"début"),VLOOKUP(CONCATENATE("fin",Tableau_calcul[[#This Row],[agrégat.num]]),Tableau_calcul[[agrégat.num.période]:[Date]],4,FALSE),IF(AND(Tableau_calcul[[#This Row],[agrégat.période]]="début",D33="début"),Tableau_calcul[[#This Row],[agrégat.début]],""))</f>
        <v/>
      </c>
      <c r="I32" s="7" t="str">
        <f t="shared" si="1"/>
        <v/>
      </c>
      <c r="J32" s="8">
        <f>COUNTIF('Calcul auto'!B32:$B$367,"Plein traitement")+COUNTIF($K$1:K31,"Plein traitement")</f>
        <v>0</v>
      </c>
      <c r="K3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auto'!B31:$B$367,"Plein traitement")+COUNTIF($K$1:K31,"Plein traitement"),COUNTIF('Calcul auto'!B32:B$367,"Plein traitement")+COUNTIF($K$1:K31,"Plein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ans",COUNTIF(B32:$B$367,"Demi traitement")+COUNTIF($K$1:K31,"Demi traitement")&gt;=30),AND(Ancienneté="&gt;= 2 et &lt; 3 ans",COUNTIF(B32:$B$367,"Demi traitement")+COUNTIF($K$1:K31,"Demi traitement")&gt;=60),AND(Ancienneté="3 ans ou plus",COUNTIF(B32:$B$367,"Demi traitement")+COUNTIF($K$1:K31,"Demi traitement")&gt;=90))),"Sans traitement","Demi traitement"))))))</f>
        <v/>
      </c>
    </row>
    <row r="33" spans="1:11" x14ac:dyDescent="0.25">
      <c r="A33" s="7" t="e">
        <f t="shared" si="0"/>
        <v>#NUM!</v>
      </c>
      <c r="B3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3" s="8" t="str">
        <f>IF(Tableau_calcul[[#This Row],[Traitement]]&lt;&gt;K32,"début",IF(Tableau_calcul[[#This Row],[Traitement]]&lt;&gt;K34,"fin","continue"))</f>
        <v>continue</v>
      </c>
      <c r="E33" s="8">
        <f>COUNTIF($D$2:D33,"début")</f>
        <v>1</v>
      </c>
      <c r="F33" s="8" t="str">
        <f>CONCATENATE(IF(Tableau_calcul[[#This Row],[Traitement]]&lt;&gt;K32,"début",IF(Tableau_calcul[[#This Row],[Traitement]]&lt;&gt;K34,"fin","continue")),COUNTIF($D$2:D33,"début"))</f>
        <v>continue1</v>
      </c>
      <c r="G33" s="11" t="str">
        <f>IF(LEFT(Tableau_calcul[[#This Row],[agrégat.période]],5)="début",Tableau_calcul[[#This Row],[Date]],"")</f>
        <v/>
      </c>
      <c r="H33" s="11" t="str">
        <f>IF(AND(Tableau_calcul[[#This Row],[agrégat.période]]="début",D34&lt;&gt;"début"),VLOOKUP(CONCATENATE("fin",Tableau_calcul[[#This Row],[agrégat.num]]),Tableau_calcul[[agrégat.num.période]:[Date]],4,FALSE),IF(AND(Tableau_calcul[[#This Row],[agrégat.période]]="début",D34="début"),Tableau_calcul[[#This Row],[agrégat.début]],""))</f>
        <v/>
      </c>
      <c r="I33" s="7" t="str">
        <f t="shared" si="1"/>
        <v/>
      </c>
      <c r="J33" s="8">
        <f>COUNTIF('Calcul auto'!B33:$B$367,"Plein traitement")+COUNTIF($K$1:K32,"Plein traitement")</f>
        <v>0</v>
      </c>
      <c r="K3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auto'!B32:$B$367,"Plein traitement")+COUNTIF($K$1:K32,"Plein traitement"),COUNTIF('Calcul auto'!B33:B$367,"Plein traitement")+COUNTIF($K$1:K32,"Plein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ans",COUNTIF(B33:$B$367,"Demi traitement")+COUNTIF($K$1:K32,"Demi traitement")&gt;=30),AND(Ancienneté="&gt;= 2 et &lt; 3 ans",COUNTIF(B33:$B$367,"Demi traitement")+COUNTIF($K$1:K32,"Demi traitement")&gt;=60),AND(Ancienneté="3 ans ou plus",COUNTIF(B33:$B$367,"Demi traitement")+COUNTIF($K$1:K32,"Demi traitement")&gt;=90))),"Sans traitement","Demi traitement"))))))</f>
        <v/>
      </c>
    </row>
    <row r="34" spans="1:11" x14ac:dyDescent="0.25">
      <c r="A34" s="7" t="e">
        <f t="shared" si="0"/>
        <v>#NUM!</v>
      </c>
      <c r="B3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4" s="8" t="str">
        <f>IF(Tableau_calcul[[#This Row],[Traitement]]&lt;&gt;K33,"début",IF(Tableau_calcul[[#This Row],[Traitement]]&lt;&gt;K35,"fin","continue"))</f>
        <v>continue</v>
      </c>
      <c r="E34" s="8">
        <f>COUNTIF($D$2:D34,"début")</f>
        <v>1</v>
      </c>
      <c r="F34" s="8" t="str">
        <f>CONCATENATE(IF(Tableau_calcul[[#This Row],[Traitement]]&lt;&gt;K33,"début",IF(Tableau_calcul[[#This Row],[Traitement]]&lt;&gt;K35,"fin","continue")),COUNTIF($D$2:D34,"début"))</f>
        <v>continue1</v>
      </c>
      <c r="G34" s="11" t="str">
        <f>IF(LEFT(Tableau_calcul[[#This Row],[agrégat.période]],5)="début",Tableau_calcul[[#This Row],[Date]],"")</f>
        <v/>
      </c>
      <c r="H34" s="11" t="str">
        <f>IF(AND(Tableau_calcul[[#This Row],[agrégat.période]]="début",D35&lt;&gt;"début"),VLOOKUP(CONCATENATE("fin",Tableau_calcul[[#This Row],[agrégat.num]]),Tableau_calcul[[agrégat.num.période]:[Date]],4,FALSE),IF(AND(Tableau_calcul[[#This Row],[agrégat.période]]="début",D35="début"),Tableau_calcul[[#This Row],[agrégat.début]],""))</f>
        <v/>
      </c>
      <c r="I34" s="7" t="str">
        <f t="shared" si="1"/>
        <v/>
      </c>
      <c r="J34" s="8">
        <f>COUNTIF('Calcul auto'!B34:$B$367,"Plein traitement")+COUNTIF($K$1:K33,"Plein traitement")</f>
        <v>0</v>
      </c>
      <c r="K3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auto'!B33:$B$367,"Plein traitement")+COUNTIF($K$1:K33,"Plein traitement"),COUNTIF('Calcul auto'!B34:B$367,"Plein traitement")+COUNTIF($K$1:K33,"Plein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ans",COUNTIF(B34:$B$367,"Demi traitement")+COUNTIF($K$1:K33,"Demi traitement")&gt;=30),AND(Ancienneté="&gt;= 2 et &lt; 3 ans",COUNTIF(B34:$B$367,"Demi traitement")+COUNTIF($K$1:K33,"Demi traitement")&gt;=60),AND(Ancienneté="3 ans ou plus",COUNTIF(B34:$B$367,"Demi traitement")+COUNTIF($K$1:K33,"Demi traitement")&gt;=90))),"Sans traitement","Demi traitement"))))))</f>
        <v/>
      </c>
    </row>
    <row r="35" spans="1:11" x14ac:dyDescent="0.25">
      <c r="A35" s="7" t="e">
        <f t="shared" si="0"/>
        <v>#NUM!</v>
      </c>
      <c r="B3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5" s="8" t="str">
        <f>IF(Tableau_calcul[[#This Row],[Traitement]]&lt;&gt;K34,"début",IF(Tableau_calcul[[#This Row],[Traitement]]&lt;&gt;K36,"fin","continue"))</f>
        <v>continue</v>
      </c>
      <c r="E35" s="8">
        <f>COUNTIF($D$2:D35,"début")</f>
        <v>1</v>
      </c>
      <c r="F35" s="8" t="str">
        <f>CONCATENATE(IF(Tableau_calcul[[#This Row],[Traitement]]&lt;&gt;K34,"début",IF(Tableau_calcul[[#This Row],[Traitement]]&lt;&gt;K36,"fin","continue")),COUNTIF($D$2:D35,"début"))</f>
        <v>continue1</v>
      </c>
      <c r="G35" s="11" t="str">
        <f>IF(LEFT(Tableau_calcul[[#This Row],[agrégat.période]],5)="début",Tableau_calcul[[#This Row],[Date]],"")</f>
        <v/>
      </c>
      <c r="H35" s="11" t="str">
        <f>IF(AND(Tableau_calcul[[#This Row],[agrégat.période]]="début",D36&lt;&gt;"début"),VLOOKUP(CONCATENATE("fin",Tableau_calcul[[#This Row],[agrégat.num]]),Tableau_calcul[[agrégat.num.période]:[Date]],4,FALSE),IF(AND(Tableau_calcul[[#This Row],[agrégat.période]]="début",D36="début"),Tableau_calcul[[#This Row],[agrégat.début]],""))</f>
        <v/>
      </c>
      <c r="I35" s="7" t="str">
        <f t="shared" si="1"/>
        <v/>
      </c>
      <c r="J35" s="8">
        <f>COUNTIF('Calcul auto'!B35:$B$367,"Plein traitement")+COUNTIF($K$1:K34,"Plein traitement")</f>
        <v>0</v>
      </c>
      <c r="K3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auto'!B34:$B$367,"Plein traitement")+COUNTIF($K$1:K34,"Plein traitement"),COUNTIF('Calcul auto'!B35:B$367,"Plein traitement")+COUNTIF($K$1:K34,"Plein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ans",COUNTIF(B35:$B$367,"Demi traitement")+COUNTIF($K$1:K34,"Demi traitement")&gt;=30),AND(Ancienneté="&gt;= 2 et &lt; 3 ans",COUNTIF(B35:$B$367,"Demi traitement")+COUNTIF($K$1:K34,"Demi traitement")&gt;=60),AND(Ancienneté="3 ans ou plus",COUNTIF(B35:$B$367,"Demi traitement")+COUNTIF($K$1:K34,"Demi traitement")&gt;=90))),"Sans traitement","Demi traitement"))))))</f>
        <v/>
      </c>
    </row>
    <row r="36" spans="1:11" x14ac:dyDescent="0.25">
      <c r="A36" s="7" t="e">
        <f t="shared" si="0"/>
        <v>#NUM!</v>
      </c>
      <c r="B3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6" s="8" t="str">
        <f>IF(Tableau_calcul[[#This Row],[Traitement]]&lt;&gt;K35,"début",IF(Tableau_calcul[[#This Row],[Traitement]]&lt;&gt;K37,"fin","continue"))</f>
        <v>continue</v>
      </c>
      <c r="E36" s="8">
        <f>COUNTIF($D$2:D36,"début")</f>
        <v>1</v>
      </c>
      <c r="F36" s="8" t="str">
        <f>CONCATENATE(IF(Tableau_calcul[[#This Row],[Traitement]]&lt;&gt;K35,"début",IF(Tableau_calcul[[#This Row],[Traitement]]&lt;&gt;K37,"fin","continue")),COUNTIF($D$2:D36,"début"))</f>
        <v>continue1</v>
      </c>
      <c r="G36" s="11" t="str">
        <f>IF(LEFT(Tableau_calcul[[#This Row],[agrégat.période]],5)="début",Tableau_calcul[[#This Row],[Date]],"")</f>
        <v/>
      </c>
      <c r="H36" s="11" t="str">
        <f>IF(AND(Tableau_calcul[[#This Row],[agrégat.période]]="début",D37&lt;&gt;"début"),VLOOKUP(CONCATENATE("fin",Tableau_calcul[[#This Row],[agrégat.num]]),Tableau_calcul[[agrégat.num.période]:[Date]],4,FALSE),IF(AND(Tableau_calcul[[#This Row],[agrégat.période]]="début",D37="début"),Tableau_calcul[[#This Row],[agrégat.début]],""))</f>
        <v/>
      </c>
      <c r="I36" s="7" t="str">
        <f t="shared" si="1"/>
        <v/>
      </c>
      <c r="J36" s="8">
        <f>COUNTIF('Calcul auto'!B36:$B$367,"Plein traitement")+COUNTIF($K$1:K35,"Plein traitement")</f>
        <v>0</v>
      </c>
      <c r="K3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auto'!B35:$B$367,"Plein traitement")+COUNTIF($K$1:K35,"Plein traitement"),COUNTIF('Calcul auto'!B36:B$367,"Plein traitement")+COUNTIF($K$1:K35,"Plein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ans",COUNTIF(B36:$B$367,"Demi traitement")+COUNTIF($K$1:K35,"Demi traitement")&gt;=30),AND(Ancienneté="&gt;= 2 et &lt; 3 ans",COUNTIF(B36:$B$367,"Demi traitement")+COUNTIF($K$1:K35,"Demi traitement")&gt;=60),AND(Ancienneté="3 ans ou plus",COUNTIF(B36:$B$367,"Demi traitement")+COUNTIF($K$1:K35,"Demi traitement")&gt;=90))),"Sans traitement","Demi traitement"))))))</f>
        <v/>
      </c>
    </row>
    <row r="37" spans="1:11" x14ac:dyDescent="0.25">
      <c r="A37" s="7" t="e">
        <f t="shared" si="0"/>
        <v>#NUM!</v>
      </c>
      <c r="B3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7" s="8" t="str">
        <f>IF(Tableau_calcul[[#This Row],[Traitement]]&lt;&gt;K36,"début",IF(Tableau_calcul[[#This Row],[Traitement]]&lt;&gt;K38,"fin","continue"))</f>
        <v>continue</v>
      </c>
      <c r="E37" s="8">
        <f>COUNTIF($D$2:D37,"début")</f>
        <v>1</v>
      </c>
      <c r="F37" s="8" t="str">
        <f>CONCATENATE(IF(Tableau_calcul[[#This Row],[Traitement]]&lt;&gt;K36,"début",IF(Tableau_calcul[[#This Row],[Traitement]]&lt;&gt;K38,"fin","continue")),COUNTIF($D$2:D37,"début"))</f>
        <v>continue1</v>
      </c>
      <c r="G37" s="11" t="str">
        <f>IF(LEFT(Tableau_calcul[[#This Row],[agrégat.période]],5)="début",Tableau_calcul[[#This Row],[Date]],"")</f>
        <v/>
      </c>
      <c r="H37" s="11" t="str">
        <f>IF(AND(Tableau_calcul[[#This Row],[agrégat.période]]="début",D38&lt;&gt;"début"),VLOOKUP(CONCATENATE("fin",Tableau_calcul[[#This Row],[agrégat.num]]),Tableau_calcul[[agrégat.num.période]:[Date]],4,FALSE),IF(AND(Tableau_calcul[[#This Row],[agrégat.période]]="début",D38="début"),Tableau_calcul[[#This Row],[agrégat.début]],""))</f>
        <v/>
      </c>
      <c r="I37" s="7" t="str">
        <f t="shared" si="1"/>
        <v/>
      </c>
      <c r="J37" s="8">
        <f>COUNTIF('Calcul auto'!B37:$B$367,"Plein traitement")+COUNTIF($K$1:K36,"Plein traitement")</f>
        <v>0</v>
      </c>
      <c r="K3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auto'!B36:$B$367,"Plein traitement")+COUNTIF($K$1:K36,"Plein traitement"),COUNTIF('Calcul auto'!B37:B$367,"Plein traitement")+COUNTIF($K$1:K36,"Plein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ans",COUNTIF(B37:$B$367,"Demi traitement")+COUNTIF($K$1:K36,"Demi traitement")&gt;=30),AND(Ancienneté="&gt;= 2 et &lt; 3 ans",COUNTIF(B37:$B$367,"Demi traitement")+COUNTIF($K$1:K36,"Demi traitement")&gt;=60),AND(Ancienneté="3 ans ou plus",COUNTIF(B37:$B$367,"Demi traitement")+COUNTIF($K$1:K36,"Demi traitement")&gt;=90))),"Sans traitement","Demi traitement"))))))</f>
        <v/>
      </c>
    </row>
    <row r="38" spans="1:11" x14ac:dyDescent="0.25">
      <c r="A38" s="7" t="e">
        <f t="shared" si="0"/>
        <v>#NUM!</v>
      </c>
      <c r="B3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8" s="8" t="str">
        <f>IF(Tableau_calcul[[#This Row],[Traitement]]&lt;&gt;K37,"début",IF(Tableau_calcul[[#This Row],[Traitement]]&lt;&gt;K39,"fin","continue"))</f>
        <v>continue</v>
      </c>
      <c r="E38" s="8">
        <f>COUNTIF($D$2:D38,"début")</f>
        <v>1</v>
      </c>
      <c r="F38" s="8" t="str">
        <f>CONCATENATE(IF(Tableau_calcul[[#This Row],[Traitement]]&lt;&gt;K37,"début",IF(Tableau_calcul[[#This Row],[Traitement]]&lt;&gt;K39,"fin","continue")),COUNTIF($D$2:D38,"début"))</f>
        <v>continue1</v>
      </c>
      <c r="G38" s="11" t="str">
        <f>IF(LEFT(Tableau_calcul[[#This Row],[agrégat.période]],5)="début",Tableau_calcul[[#This Row],[Date]],"")</f>
        <v/>
      </c>
      <c r="H38" s="11" t="str">
        <f>IF(AND(Tableau_calcul[[#This Row],[agrégat.période]]="début",D39&lt;&gt;"début"),VLOOKUP(CONCATENATE("fin",Tableau_calcul[[#This Row],[agrégat.num]]),Tableau_calcul[[agrégat.num.période]:[Date]],4,FALSE),IF(AND(Tableau_calcul[[#This Row],[agrégat.période]]="début",D39="début"),Tableau_calcul[[#This Row],[agrégat.début]],""))</f>
        <v/>
      </c>
      <c r="I38" s="7" t="str">
        <f t="shared" si="1"/>
        <v/>
      </c>
      <c r="J38" s="8">
        <f>COUNTIF('Calcul auto'!B38:$B$367,"Plein traitement")+COUNTIF($K$1:K37,"Plein traitement")</f>
        <v>0</v>
      </c>
      <c r="K3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auto'!B37:$B$367,"Plein traitement")+COUNTIF($K$1:K37,"Plein traitement"),COUNTIF('Calcul auto'!B38:B$367,"Plein traitement")+COUNTIF($K$1:K37,"Plein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ans",COUNTIF(B38:$B$367,"Demi traitement")+COUNTIF($K$1:K37,"Demi traitement")&gt;=30),AND(Ancienneté="&gt;= 2 et &lt; 3 ans",COUNTIF(B38:$B$367,"Demi traitement")+COUNTIF($K$1:K37,"Demi traitement")&gt;=60),AND(Ancienneté="3 ans ou plus",COUNTIF(B38:$B$367,"Demi traitement")+COUNTIF($K$1:K37,"Demi traitement")&gt;=90))),"Sans traitement","Demi traitement"))))))</f>
        <v/>
      </c>
    </row>
    <row r="39" spans="1:11" x14ac:dyDescent="0.25">
      <c r="A39" s="7" t="e">
        <f t="shared" si="0"/>
        <v>#NUM!</v>
      </c>
      <c r="B3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9" s="8" t="str">
        <f>IF(Tableau_calcul[[#This Row],[Traitement]]&lt;&gt;K38,"début",IF(Tableau_calcul[[#This Row],[Traitement]]&lt;&gt;K40,"fin","continue"))</f>
        <v>continue</v>
      </c>
      <c r="E39" s="8">
        <f>COUNTIF($D$2:D39,"début")</f>
        <v>1</v>
      </c>
      <c r="F39" s="8" t="str">
        <f>CONCATENATE(IF(Tableau_calcul[[#This Row],[Traitement]]&lt;&gt;K38,"début",IF(Tableau_calcul[[#This Row],[Traitement]]&lt;&gt;K40,"fin","continue")),COUNTIF($D$2:D39,"début"))</f>
        <v>continue1</v>
      </c>
      <c r="G39" s="11" t="str">
        <f>IF(LEFT(Tableau_calcul[[#This Row],[agrégat.période]],5)="début",Tableau_calcul[[#This Row],[Date]],"")</f>
        <v/>
      </c>
      <c r="H39" s="11" t="str">
        <f>IF(AND(Tableau_calcul[[#This Row],[agrégat.période]]="début",D40&lt;&gt;"début"),VLOOKUP(CONCATENATE("fin",Tableau_calcul[[#This Row],[agrégat.num]]),Tableau_calcul[[agrégat.num.période]:[Date]],4,FALSE),IF(AND(Tableau_calcul[[#This Row],[agrégat.période]]="début",D40="début"),Tableau_calcul[[#This Row],[agrégat.début]],""))</f>
        <v/>
      </c>
      <c r="I39" s="7" t="str">
        <f t="shared" si="1"/>
        <v/>
      </c>
      <c r="J39" s="8">
        <f>COUNTIF('Calcul auto'!B39:$B$367,"Plein traitement")+COUNTIF($K$1:K38,"Plein traitement")</f>
        <v>0</v>
      </c>
      <c r="K3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auto'!B38:$B$367,"Plein traitement")+COUNTIF($K$1:K38,"Plein traitement"),COUNTIF('Calcul auto'!B39:B$367,"Plein traitement")+COUNTIF($K$1:K38,"Plein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ans",COUNTIF(B39:$B$367,"Demi traitement")+COUNTIF($K$1:K38,"Demi traitement")&gt;=30),AND(Ancienneté="&gt;= 2 et &lt; 3 ans",COUNTIF(B39:$B$367,"Demi traitement")+COUNTIF($K$1:K38,"Demi traitement")&gt;=60),AND(Ancienneté="3 ans ou plus",COUNTIF(B39:$B$367,"Demi traitement")+COUNTIF($K$1:K38,"Demi traitement")&gt;=90))),"Sans traitement","Demi traitement"))))))</f>
        <v/>
      </c>
    </row>
    <row r="40" spans="1:11" x14ac:dyDescent="0.25">
      <c r="A40" s="7" t="e">
        <f t="shared" si="0"/>
        <v>#NUM!</v>
      </c>
      <c r="B4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40" s="8" t="str">
        <f>IF(Tableau_calcul[[#This Row],[Traitement]]&lt;&gt;K39,"début",IF(Tableau_calcul[[#This Row],[Traitement]]&lt;&gt;K41,"fin","continue"))</f>
        <v>continue</v>
      </c>
      <c r="E40" s="8">
        <f>COUNTIF($D$2:D40,"début")</f>
        <v>1</v>
      </c>
      <c r="F40" s="8" t="str">
        <f>CONCATENATE(IF(Tableau_calcul[[#This Row],[Traitement]]&lt;&gt;K39,"début",IF(Tableau_calcul[[#This Row],[Traitement]]&lt;&gt;K41,"fin","continue")),COUNTIF($D$2:D40,"début"))</f>
        <v>continue1</v>
      </c>
      <c r="G40" s="11" t="str">
        <f>IF(LEFT(Tableau_calcul[[#This Row],[agrégat.période]],5)="début",Tableau_calcul[[#This Row],[Date]],"")</f>
        <v/>
      </c>
      <c r="H40" s="11" t="str">
        <f>IF(AND(Tableau_calcul[[#This Row],[agrégat.période]]="début",D41&lt;&gt;"début"),VLOOKUP(CONCATENATE("fin",Tableau_calcul[[#This Row],[agrégat.num]]),Tableau_calcul[[agrégat.num.période]:[Date]],4,FALSE),IF(AND(Tableau_calcul[[#This Row],[agrégat.période]]="début",D41="début"),Tableau_calcul[[#This Row],[agrégat.début]],""))</f>
        <v/>
      </c>
      <c r="I40" s="7" t="str">
        <f t="shared" si="1"/>
        <v/>
      </c>
      <c r="J40" s="8">
        <f>COUNTIF('Calcul auto'!B40:$B$367,"Plein traitement")+COUNTIF($K$1:K39,"Plein traitement")</f>
        <v>0</v>
      </c>
      <c r="K4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auto'!B39:$B$367,"Plein traitement")+COUNTIF($K$1:K39,"Plein traitement"),COUNTIF('Calcul auto'!B40:B$367,"Plein traitement")+COUNTIF($K$1:K39,"Plein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ans",COUNTIF(B40:$B$367,"Demi traitement")+COUNTIF($K$1:K39,"Demi traitement")&gt;=30),AND(Ancienneté="&gt;= 2 et &lt; 3 ans",COUNTIF(B40:$B$367,"Demi traitement")+COUNTIF($K$1:K39,"Demi traitement")&gt;=60),AND(Ancienneté="3 ans ou plus",COUNTIF(B40:$B$367,"Demi traitement")+COUNTIF($K$1:K39,"Demi traitement")&gt;=90))),"Sans traitement","Demi traitement"))))))</f>
        <v/>
      </c>
    </row>
    <row r="41" spans="1:11" x14ac:dyDescent="0.25">
      <c r="A41" s="7" t="e">
        <f t="shared" si="0"/>
        <v>#NUM!</v>
      </c>
      <c r="B4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41" s="8" t="str">
        <f>IF(Tableau_calcul[[#This Row],[Traitement]]&lt;&gt;K40,"début",IF(Tableau_calcul[[#This Row],[Traitement]]&lt;&gt;K42,"fin","continue"))</f>
        <v>continue</v>
      </c>
      <c r="E41" s="8">
        <f>COUNTIF($D$2:D41,"début")</f>
        <v>1</v>
      </c>
      <c r="F41" s="8" t="str">
        <f>CONCATENATE(IF(Tableau_calcul[[#This Row],[Traitement]]&lt;&gt;K40,"début",IF(Tableau_calcul[[#This Row],[Traitement]]&lt;&gt;K42,"fin","continue")),COUNTIF($D$2:D41,"début"))</f>
        <v>continue1</v>
      </c>
      <c r="G41" s="11" t="str">
        <f>IF(LEFT(Tableau_calcul[[#This Row],[agrégat.période]],5)="début",Tableau_calcul[[#This Row],[Date]],"")</f>
        <v/>
      </c>
      <c r="H41" s="11" t="str">
        <f>IF(AND(Tableau_calcul[[#This Row],[agrégat.période]]="début",D42&lt;&gt;"début"),VLOOKUP(CONCATENATE("fin",Tableau_calcul[[#This Row],[agrégat.num]]),Tableau_calcul[[agrégat.num.période]:[Date]],4,FALSE),IF(AND(Tableau_calcul[[#This Row],[agrégat.période]]="début",D42="début"),Tableau_calcul[[#This Row],[agrégat.début]],""))</f>
        <v/>
      </c>
      <c r="I41" s="7" t="str">
        <f t="shared" si="1"/>
        <v/>
      </c>
      <c r="J41" s="8">
        <f>COUNTIF('Calcul auto'!B41:$B$367,"Plein traitement")+COUNTIF($K$1:K40,"Plein traitement")</f>
        <v>0</v>
      </c>
      <c r="K4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auto'!B40:$B$367,"Plein traitement")+COUNTIF($K$1:K40,"Plein traitement"),COUNTIF('Calcul auto'!B41:B$367,"Plein traitement")+COUNTIF($K$1:K40,"Plein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ans",COUNTIF(B41:$B$367,"Demi traitement")+COUNTIF($K$1:K40,"Demi traitement")&gt;=30),AND(Ancienneté="&gt;= 2 et &lt; 3 ans",COUNTIF(B41:$B$367,"Demi traitement")+COUNTIF($K$1:K40,"Demi traitement")&gt;=60),AND(Ancienneté="3 ans ou plus",COUNTIF(B41:$B$367,"Demi traitement")+COUNTIF($K$1:K40,"Demi traitement")&gt;=90))),"Sans traitement","Demi traitement"))))))</f>
        <v/>
      </c>
    </row>
    <row r="42" spans="1:11" x14ac:dyDescent="0.25">
      <c r="A42" s="7" t="e">
        <f t="shared" si="0"/>
        <v>#NUM!</v>
      </c>
      <c r="B4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42" s="8" t="str">
        <f>IF(Tableau_calcul[[#This Row],[Traitement]]&lt;&gt;K41,"début",IF(Tableau_calcul[[#This Row],[Traitement]]&lt;&gt;K43,"fin","continue"))</f>
        <v>continue</v>
      </c>
      <c r="E42" s="8">
        <f>COUNTIF($D$2:D42,"début")</f>
        <v>1</v>
      </c>
      <c r="F42" s="8" t="str">
        <f>CONCATENATE(IF(Tableau_calcul[[#This Row],[Traitement]]&lt;&gt;K41,"début",IF(Tableau_calcul[[#This Row],[Traitement]]&lt;&gt;K43,"fin","continue")),COUNTIF($D$2:D42,"début"))</f>
        <v>continue1</v>
      </c>
      <c r="G42" s="11" t="str">
        <f>IF(LEFT(Tableau_calcul[[#This Row],[agrégat.période]],5)="début",Tableau_calcul[[#This Row],[Date]],"")</f>
        <v/>
      </c>
      <c r="H42" s="11" t="str">
        <f>IF(AND(Tableau_calcul[[#This Row],[agrégat.période]]="début",D43&lt;&gt;"début"),VLOOKUP(CONCATENATE("fin",Tableau_calcul[[#This Row],[agrégat.num]]),Tableau_calcul[[agrégat.num.période]:[Date]],4,FALSE),IF(AND(Tableau_calcul[[#This Row],[agrégat.période]]="début",D43="début"),Tableau_calcul[[#This Row],[agrégat.début]],""))</f>
        <v/>
      </c>
      <c r="I42" s="7" t="str">
        <f t="shared" si="1"/>
        <v/>
      </c>
      <c r="J42" s="8">
        <f>COUNTIF('Calcul auto'!B42:$B$367,"Plein traitement")+COUNTIF($K$1:K41,"Plein traitement")</f>
        <v>0</v>
      </c>
      <c r="K4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auto'!B41:$B$367,"Plein traitement")+COUNTIF($K$1:K41,"Plein traitement"),COUNTIF('Calcul auto'!B42:B$367,"Plein traitement")+COUNTIF($K$1:K41,"Plein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ans",COUNTIF(B42:$B$367,"Demi traitement")+COUNTIF($K$1:K41,"Demi traitement")&gt;=30),AND(Ancienneté="&gt;= 2 et &lt; 3 ans",COUNTIF(B42:$B$367,"Demi traitement")+COUNTIF($K$1:K41,"Demi traitement")&gt;=60),AND(Ancienneté="3 ans ou plus",COUNTIF(B42:$B$367,"Demi traitement")+COUNTIF($K$1:K41,"Demi traitement")&gt;=90))),"Sans traitement","Demi traitement"))))))</f>
        <v/>
      </c>
    </row>
    <row r="43" spans="1:11" x14ac:dyDescent="0.25">
      <c r="A43" s="7" t="e">
        <f t="shared" si="0"/>
        <v>#NUM!</v>
      </c>
      <c r="B4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43" s="8" t="str">
        <f>IF(Tableau_calcul[[#This Row],[Traitement]]&lt;&gt;K42,"début",IF(Tableau_calcul[[#This Row],[Traitement]]&lt;&gt;K44,"fin","continue"))</f>
        <v>continue</v>
      </c>
      <c r="E43" s="8">
        <f>COUNTIF($D$2:D43,"début")</f>
        <v>1</v>
      </c>
      <c r="F43" s="8" t="str">
        <f>CONCATENATE(IF(Tableau_calcul[[#This Row],[Traitement]]&lt;&gt;K42,"début",IF(Tableau_calcul[[#This Row],[Traitement]]&lt;&gt;K44,"fin","continue")),COUNTIF($D$2:D43,"début"))</f>
        <v>continue1</v>
      </c>
      <c r="G43" s="11" t="str">
        <f>IF(LEFT(Tableau_calcul[[#This Row],[agrégat.période]],5)="début",Tableau_calcul[[#This Row],[Date]],"")</f>
        <v/>
      </c>
      <c r="H43" s="11" t="str">
        <f>IF(AND(Tableau_calcul[[#This Row],[agrégat.période]]="début",D44&lt;&gt;"début"),VLOOKUP(CONCATENATE("fin",Tableau_calcul[[#This Row],[agrégat.num]]),Tableau_calcul[[agrégat.num.période]:[Date]],4,FALSE),IF(AND(Tableau_calcul[[#This Row],[agrégat.période]]="début",D44="début"),Tableau_calcul[[#This Row],[agrégat.début]],""))</f>
        <v/>
      </c>
      <c r="I43" s="7" t="str">
        <f t="shared" si="1"/>
        <v/>
      </c>
      <c r="J43" s="8">
        <f>COUNTIF('Calcul auto'!B43:$B$367,"Plein traitement")+COUNTIF($K$1:K42,"Plein traitement")</f>
        <v>0</v>
      </c>
      <c r="K4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auto'!B42:$B$367,"Plein traitement")+COUNTIF($K$1:K42,"Plein traitement"),COUNTIF('Calcul auto'!B43:B$367,"Plein traitement")+COUNTIF($K$1:K42,"Plein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ans",COUNTIF(B43:$B$367,"Demi traitement")+COUNTIF($K$1:K42,"Demi traitement")&gt;=30),AND(Ancienneté="&gt;= 2 et &lt; 3 ans",COUNTIF(B43:$B$367,"Demi traitement")+COUNTIF($K$1:K42,"Demi traitement")&gt;=60),AND(Ancienneté="3 ans ou plus",COUNTIF(B43:$B$367,"Demi traitement")+COUNTIF($K$1:K42,"Demi traitement")&gt;=90))),"Sans traitement","Demi traitement"))))))</f>
        <v/>
      </c>
    </row>
    <row r="44" spans="1:11" x14ac:dyDescent="0.25">
      <c r="A44" s="7" t="e">
        <f t="shared" si="0"/>
        <v>#NUM!</v>
      </c>
      <c r="B4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44" s="8" t="str">
        <f>IF(Tableau_calcul[[#This Row],[Traitement]]&lt;&gt;K43,"début",IF(Tableau_calcul[[#This Row],[Traitement]]&lt;&gt;K45,"fin","continue"))</f>
        <v>continue</v>
      </c>
      <c r="E44" s="8">
        <f>COUNTIF($D$2:D44,"début")</f>
        <v>1</v>
      </c>
      <c r="F44" s="8" t="str">
        <f>CONCATENATE(IF(Tableau_calcul[[#This Row],[Traitement]]&lt;&gt;K43,"début",IF(Tableau_calcul[[#This Row],[Traitement]]&lt;&gt;K45,"fin","continue")),COUNTIF($D$2:D44,"début"))</f>
        <v>continue1</v>
      </c>
      <c r="G44" s="11" t="str">
        <f>IF(LEFT(Tableau_calcul[[#This Row],[agrégat.période]],5)="début",Tableau_calcul[[#This Row],[Date]],"")</f>
        <v/>
      </c>
      <c r="H44" s="11" t="str">
        <f>IF(AND(Tableau_calcul[[#This Row],[agrégat.période]]="début",D45&lt;&gt;"début"),VLOOKUP(CONCATENATE("fin",Tableau_calcul[[#This Row],[agrégat.num]]),Tableau_calcul[[agrégat.num.période]:[Date]],4,FALSE),IF(AND(Tableau_calcul[[#This Row],[agrégat.période]]="début",D45="début"),Tableau_calcul[[#This Row],[agrégat.début]],""))</f>
        <v/>
      </c>
      <c r="I44" s="7" t="str">
        <f t="shared" si="1"/>
        <v/>
      </c>
      <c r="J44" s="8">
        <f>COUNTIF('Calcul auto'!B44:$B$367,"Plein traitement")+COUNTIF($K$1:K43,"Plein traitement")</f>
        <v>0</v>
      </c>
      <c r="K4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auto'!B43:$B$367,"Plein traitement")+COUNTIF($K$1:K43,"Plein traitement"),COUNTIF('Calcul auto'!B44:B$367,"Plein traitement")+COUNTIF($K$1:K43,"Plein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ans",COUNTIF(B44:$B$367,"Demi traitement")+COUNTIF($K$1:K43,"Demi traitement")&gt;=30),AND(Ancienneté="&gt;= 2 et &lt; 3 ans",COUNTIF(B44:$B$367,"Demi traitement")+COUNTIF($K$1:K43,"Demi traitement")&gt;=60),AND(Ancienneté="3 ans ou plus",COUNTIF(B44:$B$367,"Demi traitement")+COUNTIF($K$1:K43,"Demi traitement")&gt;=90))),"Sans traitement","Demi traitement"))))))</f>
        <v/>
      </c>
    </row>
    <row r="45" spans="1:11" x14ac:dyDescent="0.25">
      <c r="A45" s="7" t="e">
        <f t="shared" si="0"/>
        <v>#NUM!</v>
      </c>
      <c r="B4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45" s="8" t="str">
        <f>IF(Tableau_calcul[[#This Row],[Traitement]]&lt;&gt;K44,"début",IF(Tableau_calcul[[#This Row],[Traitement]]&lt;&gt;K46,"fin","continue"))</f>
        <v>continue</v>
      </c>
      <c r="E45" s="8">
        <f>COUNTIF($D$2:D45,"début")</f>
        <v>1</v>
      </c>
      <c r="F45" s="8" t="str">
        <f>CONCATENATE(IF(Tableau_calcul[[#This Row],[Traitement]]&lt;&gt;K44,"début",IF(Tableau_calcul[[#This Row],[Traitement]]&lt;&gt;K46,"fin","continue")),COUNTIF($D$2:D45,"début"))</f>
        <v>continue1</v>
      </c>
      <c r="G45" s="11" t="str">
        <f>IF(LEFT(Tableau_calcul[[#This Row],[agrégat.période]],5)="début",Tableau_calcul[[#This Row],[Date]],"")</f>
        <v/>
      </c>
      <c r="H45" s="11" t="str">
        <f>IF(AND(Tableau_calcul[[#This Row],[agrégat.période]]="début",D46&lt;&gt;"début"),VLOOKUP(CONCATENATE("fin",Tableau_calcul[[#This Row],[agrégat.num]]),Tableau_calcul[[agrégat.num.période]:[Date]],4,FALSE),IF(AND(Tableau_calcul[[#This Row],[agrégat.période]]="début",D46="début"),Tableau_calcul[[#This Row],[agrégat.début]],""))</f>
        <v/>
      </c>
      <c r="I45" s="7" t="str">
        <f t="shared" si="1"/>
        <v/>
      </c>
      <c r="J45" s="8">
        <f>COUNTIF('Calcul auto'!B45:$B$367,"Plein traitement")+COUNTIF($K$1:K44,"Plein traitement")</f>
        <v>0</v>
      </c>
      <c r="K4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auto'!B44:$B$367,"Plein traitement")+COUNTIF($K$1:K44,"Plein traitement"),COUNTIF('Calcul auto'!B45:B$367,"Plein traitement")+COUNTIF($K$1:K44,"Plein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ans",COUNTIF(B45:$B$367,"Demi traitement")+COUNTIF($K$1:K44,"Demi traitement")&gt;=30),AND(Ancienneté="&gt;= 2 et &lt; 3 ans",COUNTIF(B45:$B$367,"Demi traitement")+COUNTIF($K$1:K44,"Demi traitement")&gt;=60),AND(Ancienneté="3 ans ou plus",COUNTIF(B45:$B$367,"Demi traitement")+COUNTIF($K$1:K44,"Demi traitement")&gt;=90))),"Sans traitement","Demi traitement"))))))</f>
        <v/>
      </c>
    </row>
    <row r="46" spans="1:11" x14ac:dyDescent="0.25">
      <c r="A46" s="7" t="e">
        <f t="shared" si="0"/>
        <v>#NUM!</v>
      </c>
      <c r="B4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46" s="8" t="str">
        <f>IF(Tableau_calcul[[#This Row],[Traitement]]&lt;&gt;K45,"début",IF(Tableau_calcul[[#This Row],[Traitement]]&lt;&gt;K47,"fin","continue"))</f>
        <v>continue</v>
      </c>
      <c r="E46" s="8">
        <f>COUNTIF($D$2:D46,"début")</f>
        <v>1</v>
      </c>
      <c r="F46" s="8" t="str">
        <f>CONCATENATE(IF(Tableau_calcul[[#This Row],[Traitement]]&lt;&gt;K45,"début",IF(Tableau_calcul[[#This Row],[Traitement]]&lt;&gt;K47,"fin","continue")),COUNTIF($D$2:D46,"début"))</f>
        <v>continue1</v>
      </c>
      <c r="G46" s="11" t="str">
        <f>IF(LEFT(Tableau_calcul[[#This Row],[agrégat.période]],5)="début",Tableau_calcul[[#This Row],[Date]],"")</f>
        <v/>
      </c>
      <c r="H46" s="11" t="str">
        <f>IF(AND(Tableau_calcul[[#This Row],[agrégat.période]]="début",D47&lt;&gt;"début"),VLOOKUP(CONCATENATE("fin",Tableau_calcul[[#This Row],[agrégat.num]]),Tableau_calcul[[agrégat.num.période]:[Date]],4,FALSE),IF(AND(Tableau_calcul[[#This Row],[agrégat.période]]="début",D47="début"),Tableau_calcul[[#This Row],[agrégat.début]],""))</f>
        <v/>
      </c>
      <c r="I46" s="7" t="str">
        <f t="shared" si="1"/>
        <v/>
      </c>
      <c r="J46" s="8">
        <f>COUNTIF('Calcul auto'!B46:$B$367,"Plein traitement")+COUNTIF($K$1:K45,"Plein traitement")</f>
        <v>0</v>
      </c>
      <c r="K4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auto'!B45:$B$367,"Plein traitement")+COUNTIF($K$1:K45,"Plein traitement"),COUNTIF('Calcul auto'!B46:B$367,"Plein traitement")+COUNTIF($K$1:K45,"Plein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ans",COUNTIF(B46:$B$367,"Demi traitement")+COUNTIF($K$1:K45,"Demi traitement")&gt;=30),AND(Ancienneté="&gt;= 2 et &lt; 3 ans",COUNTIF(B46:$B$367,"Demi traitement")+COUNTIF($K$1:K45,"Demi traitement")&gt;=60),AND(Ancienneté="3 ans ou plus",COUNTIF(B46:$B$367,"Demi traitement")+COUNTIF($K$1:K45,"Demi traitement")&gt;=90))),"Sans traitement","Demi traitement"))))))</f>
        <v/>
      </c>
    </row>
    <row r="47" spans="1:11" x14ac:dyDescent="0.25">
      <c r="A47" s="7" t="e">
        <f t="shared" si="0"/>
        <v>#NUM!</v>
      </c>
      <c r="B4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47" s="8" t="str">
        <f>IF(Tableau_calcul[[#This Row],[Traitement]]&lt;&gt;K46,"début",IF(Tableau_calcul[[#This Row],[Traitement]]&lt;&gt;K48,"fin","continue"))</f>
        <v>continue</v>
      </c>
      <c r="E47" s="8">
        <f>COUNTIF($D$2:D47,"début")</f>
        <v>1</v>
      </c>
      <c r="F47" s="8" t="str">
        <f>CONCATENATE(IF(Tableau_calcul[[#This Row],[Traitement]]&lt;&gt;K46,"début",IF(Tableau_calcul[[#This Row],[Traitement]]&lt;&gt;K48,"fin","continue")),COUNTIF($D$2:D47,"début"))</f>
        <v>continue1</v>
      </c>
      <c r="G47" s="11" t="str">
        <f>IF(LEFT(Tableau_calcul[[#This Row],[agrégat.période]],5)="début",Tableau_calcul[[#This Row],[Date]],"")</f>
        <v/>
      </c>
      <c r="H47" s="11" t="str">
        <f>IF(AND(Tableau_calcul[[#This Row],[agrégat.période]]="début",D48&lt;&gt;"début"),VLOOKUP(CONCATENATE("fin",Tableau_calcul[[#This Row],[agrégat.num]]),Tableau_calcul[[agrégat.num.période]:[Date]],4,FALSE),IF(AND(Tableau_calcul[[#This Row],[agrégat.période]]="début",D48="début"),Tableau_calcul[[#This Row],[agrégat.début]],""))</f>
        <v/>
      </c>
      <c r="I47" s="7" t="str">
        <f t="shared" si="1"/>
        <v/>
      </c>
      <c r="J47" s="8">
        <f>COUNTIF('Calcul auto'!B47:$B$367,"Plein traitement")+COUNTIF($K$1:K46,"Plein traitement")</f>
        <v>0</v>
      </c>
      <c r="K4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auto'!B46:$B$367,"Plein traitement")+COUNTIF($K$1:K46,"Plein traitement"),COUNTIF('Calcul auto'!B47:B$367,"Plein traitement")+COUNTIF($K$1:K46,"Plein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ans",COUNTIF(B47:$B$367,"Demi traitement")+COUNTIF($K$1:K46,"Demi traitement")&gt;=30),AND(Ancienneté="&gt;= 2 et &lt; 3 ans",COUNTIF(B47:$B$367,"Demi traitement")+COUNTIF($K$1:K46,"Demi traitement")&gt;=60),AND(Ancienneté="3 ans ou plus",COUNTIF(B47:$B$367,"Demi traitement")+COUNTIF($K$1:K46,"Demi traitement")&gt;=90))),"Sans traitement","Demi traitement"))))))</f>
        <v/>
      </c>
    </row>
    <row r="48" spans="1:11" x14ac:dyDescent="0.25">
      <c r="A48" s="7" t="e">
        <f t="shared" si="0"/>
        <v>#NUM!</v>
      </c>
      <c r="B4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48" s="8" t="str">
        <f>IF(Tableau_calcul[[#This Row],[Traitement]]&lt;&gt;K47,"début",IF(Tableau_calcul[[#This Row],[Traitement]]&lt;&gt;K49,"fin","continue"))</f>
        <v>continue</v>
      </c>
      <c r="E48" s="8">
        <f>COUNTIF($D$2:D48,"début")</f>
        <v>1</v>
      </c>
      <c r="F48" s="8" t="str">
        <f>CONCATENATE(IF(Tableau_calcul[[#This Row],[Traitement]]&lt;&gt;K47,"début",IF(Tableau_calcul[[#This Row],[Traitement]]&lt;&gt;K49,"fin","continue")),COUNTIF($D$2:D48,"début"))</f>
        <v>continue1</v>
      </c>
      <c r="G48" s="11" t="str">
        <f>IF(LEFT(Tableau_calcul[[#This Row],[agrégat.période]],5)="début",Tableau_calcul[[#This Row],[Date]],"")</f>
        <v/>
      </c>
      <c r="H48" s="11" t="str">
        <f>IF(AND(Tableau_calcul[[#This Row],[agrégat.période]]="début",D49&lt;&gt;"début"),VLOOKUP(CONCATENATE("fin",Tableau_calcul[[#This Row],[agrégat.num]]),Tableau_calcul[[agrégat.num.période]:[Date]],4,FALSE),IF(AND(Tableau_calcul[[#This Row],[agrégat.période]]="début",D49="début"),Tableau_calcul[[#This Row],[agrégat.début]],""))</f>
        <v/>
      </c>
      <c r="I48" s="7" t="str">
        <f t="shared" si="1"/>
        <v/>
      </c>
      <c r="J48" s="8">
        <f>COUNTIF('Calcul auto'!B48:$B$367,"Plein traitement")+COUNTIF($K$1:K47,"Plein traitement")</f>
        <v>0</v>
      </c>
      <c r="K4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auto'!B47:$B$367,"Plein traitement")+COUNTIF($K$1:K47,"Plein traitement"),COUNTIF('Calcul auto'!B48:B$367,"Plein traitement")+COUNTIF($K$1:K47,"Plein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ans",COUNTIF(B48:$B$367,"Demi traitement")+COUNTIF($K$1:K47,"Demi traitement")&gt;=30),AND(Ancienneté="&gt;= 2 et &lt; 3 ans",COUNTIF(B48:$B$367,"Demi traitement")+COUNTIF($K$1:K47,"Demi traitement")&gt;=60),AND(Ancienneté="3 ans ou plus",COUNTIF(B48:$B$367,"Demi traitement")+COUNTIF($K$1:K47,"Demi traitement")&gt;=90))),"Sans traitement","Demi traitement"))))))</f>
        <v/>
      </c>
    </row>
    <row r="49" spans="1:11" x14ac:dyDescent="0.25">
      <c r="A49" s="7" t="e">
        <f t="shared" si="0"/>
        <v>#NUM!</v>
      </c>
      <c r="B4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49" s="8" t="str">
        <f>IF(Tableau_calcul[[#This Row],[Traitement]]&lt;&gt;K48,"début",IF(Tableau_calcul[[#This Row],[Traitement]]&lt;&gt;K50,"fin","continue"))</f>
        <v>continue</v>
      </c>
      <c r="E49" s="8">
        <f>COUNTIF($D$2:D49,"début")</f>
        <v>1</v>
      </c>
      <c r="F49" s="8" t="str">
        <f>CONCATENATE(IF(Tableau_calcul[[#This Row],[Traitement]]&lt;&gt;K48,"début",IF(Tableau_calcul[[#This Row],[Traitement]]&lt;&gt;K50,"fin","continue")),COUNTIF($D$2:D49,"début"))</f>
        <v>continue1</v>
      </c>
      <c r="G49" s="11" t="str">
        <f>IF(LEFT(Tableau_calcul[[#This Row],[agrégat.période]],5)="début",Tableau_calcul[[#This Row],[Date]],"")</f>
        <v/>
      </c>
      <c r="H49" s="11" t="str">
        <f>IF(AND(Tableau_calcul[[#This Row],[agrégat.période]]="début",D50&lt;&gt;"début"),VLOOKUP(CONCATENATE("fin",Tableau_calcul[[#This Row],[agrégat.num]]),Tableau_calcul[[agrégat.num.période]:[Date]],4,FALSE),IF(AND(Tableau_calcul[[#This Row],[agrégat.période]]="début",D50="début"),Tableau_calcul[[#This Row],[agrégat.début]],""))</f>
        <v/>
      </c>
      <c r="I49" s="7" t="str">
        <f t="shared" si="1"/>
        <v/>
      </c>
      <c r="J49" s="8">
        <f>COUNTIF('Calcul auto'!B49:$B$367,"Plein traitement")+COUNTIF($K$1:K48,"Plein traitement")</f>
        <v>0</v>
      </c>
      <c r="K4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auto'!B48:$B$367,"Plein traitement")+COUNTIF($K$1:K48,"Plein traitement"),COUNTIF('Calcul auto'!B49:B$367,"Plein traitement")+COUNTIF($K$1:K48,"Plein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ans",COUNTIF(B49:$B$367,"Demi traitement")+COUNTIF($K$1:K48,"Demi traitement")&gt;=30),AND(Ancienneté="&gt;= 2 et &lt; 3 ans",COUNTIF(B49:$B$367,"Demi traitement")+COUNTIF($K$1:K48,"Demi traitement")&gt;=60),AND(Ancienneté="3 ans ou plus",COUNTIF(B49:$B$367,"Demi traitement")+COUNTIF($K$1:K48,"Demi traitement")&gt;=90))),"Sans traitement","Demi traitement"))))))</f>
        <v/>
      </c>
    </row>
    <row r="50" spans="1:11" x14ac:dyDescent="0.25">
      <c r="A50" s="7" t="e">
        <f t="shared" si="0"/>
        <v>#NUM!</v>
      </c>
      <c r="B5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50" s="8" t="str">
        <f>IF(Tableau_calcul[[#This Row],[Traitement]]&lt;&gt;K49,"début",IF(Tableau_calcul[[#This Row],[Traitement]]&lt;&gt;K51,"fin","continue"))</f>
        <v>continue</v>
      </c>
      <c r="E50" s="8">
        <f>COUNTIF($D$2:D50,"début")</f>
        <v>1</v>
      </c>
      <c r="F50" s="8" t="str">
        <f>CONCATENATE(IF(Tableau_calcul[[#This Row],[Traitement]]&lt;&gt;K49,"début",IF(Tableau_calcul[[#This Row],[Traitement]]&lt;&gt;K51,"fin","continue")),COUNTIF($D$2:D50,"début"))</f>
        <v>continue1</v>
      </c>
      <c r="G50" s="11" t="str">
        <f>IF(LEFT(Tableau_calcul[[#This Row],[agrégat.période]],5)="début",Tableau_calcul[[#This Row],[Date]],"")</f>
        <v/>
      </c>
      <c r="H50" s="11" t="str">
        <f>IF(AND(Tableau_calcul[[#This Row],[agrégat.période]]="début",D51&lt;&gt;"début"),VLOOKUP(CONCATENATE("fin",Tableau_calcul[[#This Row],[agrégat.num]]),Tableau_calcul[[agrégat.num.période]:[Date]],4,FALSE),IF(AND(Tableau_calcul[[#This Row],[agrégat.période]]="début",D51="début"),Tableau_calcul[[#This Row],[agrégat.début]],""))</f>
        <v/>
      </c>
      <c r="I50" s="7" t="str">
        <f t="shared" si="1"/>
        <v/>
      </c>
      <c r="J50" s="8">
        <f>COUNTIF('Calcul auto'!B50:$B$367,"Plein traitement")+COUNTIF($K$1:K49,"Plein traitement")</f>
        <v>0</v>
      </c>
      <c r="K5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auto'!B49:$B$367,"Plein traitement")+COUNTIF($K$1:K49,"Plein traitement"),COUNTIF('Calcul auto'!B50:B$367,"Plein traitement")+COUNTIF($K$1:K49,"Plein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ans",COUNTIF(B50:$B$367,"Demi traitement")+COUNTIF($K$1:K49,"Demi traitement")&gt;=30),AND(Ancienneté="&gt;= 2 et &lt; 3 ans",COUNTIF(B50:$B$367,"Demi traitement")+COUNTIF($K$1:K49,"Demi traitement")&gt;=60),AND(Ancienneté="3 ans ou plus",COUNTIF(B50:$B$367,"Demi traitement")+COUNTIF($K$1:K49,"Demi traitement")&gt;=90))),"Sans traitement","Demi traitement"))))))</f>
        <v/>
      </c>
    </row>
    <row r="51" spans="1:11" x14ac:dyDescent="0.25">
      <c r="A51" s="7" t="e">
        <f t="shared" si="0"/>
        <v>#NUM!</v>
      </c>
      <c r="B5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51" s="8" t="str">
        <f>IF(Tableau_calcul[[#This Row],[Traitement]]&lt;&gt;K50,"début",IF(Tableau_calcul[[#This Row],[Traitement]]&lt;&gt;K52,"fin","continue"))</f>
        <v>continue</v>
      </c>
      <c r="E51" s="8">
        <f>COUNTIF($D$2:D51,"début")</f>
        <v>1</v>
      </c>
      <c r="F51" s="8" t="str">
        <f>CONCATENATE(IF(Tableau_calcul[[#This Row],[Traitement]]&lt;&gt;K50,"début",IF(Tableau_calcul[[#This Row],[Traitement]]&lt;&gt;K52,"fin","continue")),COUNTIF($D$2:D51,"début"))</f>
        <v>continue1</v>
      </c>
      <c r="G51" s="11" t="str">
        <f>IF(LEFT(Tableau_calcul[[#This Row],[agrégat.période]],5)="début",Tableau_calcul[[#This Row],[Date]],"")</f>
        <v/>
      </c>
      <c r="H51" s="11" t="str">
        <f>IF(AND(Tableau_calcul[[#This Row],[agrégat.période]]="début",D52&lt;&gt;"début"),VLOOKUP(CONCATENATE("fin",Tableau_calcul[[#This Row],[agrégat.num]]),Tableau_calcul[[agrégat.num.période]:[Date]],4,FALSE),IF(AND(Tableau_calcul[[#This Row],[agrégat.période]]="début",D52="début"),Tableau_calcul[[#This Row],[agrégat.début]],""))</f>
        <v/>
      </c>
      <c r="I51" s="7" t="str">
        <f t="shared" si="1"/>
        <v/>
      </c>
      <c r="J51" s="8">
        <f>COUNTIF('Calcul auto'!B51:$B$367,"Plein traitement")+COUNTIF($K$1:K50,"Plein traitement")</f>
        <v>0</v>
      </c>
      <c r="K5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auto'!B50:$B$367,"Plein traitement")+COUNTIF($K$1:K50,"Plein traitement"),COUNTIF('Calcul auto'!B51:B$367,"Plein traitement")+COUNTIF($K$1:K50,"Plein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ans",COUNTIF(B51:$B$367,"Demi traitement")+COUNTIF($K$1:K50,"Demi traitement")&gt;=30),AND(Ancienneté="&gt;= 2 et &lt; 3 ans",COUNTIF(B51:$B$367,"Demi traitement")+COUNTIF($K$1:K50,"Demi traitement")&gt;=60),AND(Ancienneté="3 ans ou plus",COUNTIF(B51:$B$367,"Demi traitement")+COUNTIF($K$1:K50,"Demi traitement")&gt;=90))),"Sans traitement","Demi traitement"))))))</f>
        <v/>
      </c>
    </row>
    <row r="52" spans="1:11" x14ac:dyDescent="0.25">
      <c r="A52" s="7" t="e">
        <f t="shared" si="0"/>
        <v>#NUM!</v>
      </c>
      <c r="B5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52" s="8" t="str">
        <f>IF(Tableau_calcul[[#This Row],[Traitement]]&lt;&gt;K51,"début",IF(Tableau_calcul[[#This Row],[Traitement]]&lt;&gt;K53,"fin","continue"))</f>
        <v>continue</v>
      </c>
      <c r="E52" s="8">
        <f>COUNTIF($D$2:D52,"début")</f>
        <v>1</v>
      </c>
      <c r="F52" s="8" t="str">
        <f>CONCATENATE(IF(Tableau_calcul[[#This Row],[Traitement]]&lt;&gt;K51,"début",IF(Tableau_calcul[[#This Row],[Traitement]]&lt;&gt;K53,"fin","continue")),COUNTIF($D$2:D52,"début"))</f>
        <v>continue1</v>
      </c>
      <c r="G52" s="11" t="str">
        <f>IF(LEFT(Tableau_calcul[[#This Row],[agrégat.période]],5)="début",Tableau_calcul[[#This Row],[Date]],"")</f>
        <v/>
      </c>
      <c r="H52" s="11" t="str">
        <f>IF(AND(Tableau_calcul[[#This Row],[agrégat.période]]="début",D53&lt;&gt;"début"),VLOOKUP(CONCATENATE("fin",Tableau_calcul[[#This Row],[agrégat.num]]),Tableau_calcul[[agrégat.num.période]:[Date]],4,FALSE),IF(AND(Tableau_calcul[[#This Row],[agrégat.période]]="début",D53="début"),Tableau_calcul[[#This Row],[agrégat.début]],""))</f>
        <v/>
      </c>
      <c r="I52" s="7" t="str">
        <f t="shared" si="1"/>
        <v/>
      </c>
      <c r="J52" s="8">
        <f>COUNTIF('Calcul auto'!B52:$B$367,"Plein traitement")+COUNTIF($K$1:K51,"Plein traitement")</f>
        <v>0</v>
      </c>
      <c r="K5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auto'!B51:$B$367,"Plein traitement")+COUNTIF($K$1:K51,"Plein traitement"),COUNTIF('Calcul auto'!B52:B$367,"Plein traitement")+COUNTIF($K$1:K51,"Plein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ans",COUNTIF(B52:$B$367,"Demi traitement")+COUNTIF($K$1:K51,"Demi traitement")&gt;=30),AND(Ancienneté="&gt;= 2 et &lt; 3 ans",COUNTIF(B52:$B$367,"Demi traitement")+COUNTIF($K$1:K51,"Demi traitement")&gt;=60),AND(Ancienneté="3 ans ou plus",COUNTIF(B52:$B$367,"Demi traitement")+COUNTIF($K$1:K51,"Demi traitement")&gt;=90))),"Sans traitement","Demi traitement"))))))</f>
        <v/>
      </c>
    </row>
    <row r="53" spans="1:11" x14ac:dyDescent="0.25">
      <c r="A53" s="7" t="e">
        <f t="shared" si="0"/>
        <v>#NUM!</v>
      </c>
      <c r="B5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53" s="8" t="str">
        <f>IF(Tableau_calcul[[#This Row],[Traitement]]&lt;&gt;K52,"début",IF(Tableau_calcul[[#This Row],[Traitement]]&lt;&gt;K54,"fin","continue"))</f>
        <v>continue</v>
      </c>
      <c r="E53" s="8">
        <f>COUNTIF($D$2:D53,"début")</f>
        <v>1</v>
      </c>
      <c r="F53" s="8" t="str">
        <f>CONCATENATE(IF(Tableau_calcul[[#This Row],[Traitement]]&lt;&gt;K52,"début",IF(Tableau_calcul[[#This Row],[Traitement]]&lt;&gt;K54,"fin","continue")),COUNTIF($D$2:D53,"début"))</f>
        <v>continue1</v>
      </c>
      <c r="G53" s="11" t="str">
        <f>IF(LEFT(Tableau_calcul[[#This Row],[agrégat.période]],5)="début",Tableau_calcul[[#This Row],[Date]],"")</f>
        <v/>
      </c>
      <c r="H53" s="11" t="str">
        <f>IF(AND(Tableau_calcul[[#This Row],[agrégat.période]]="début",D54&lt;&gt;"début"),VLOOKUP(CONCATENATE("fin",Tableau_calcul[[#This Row],[agrégat.num]]),Tableau_calcul[[agrégat.num.période]:[Date]],4,FALSE),IF(AND(Tableau_calcul[[#This Row],[agrégat.période]]="début",D54="début"),Tableau_calcul[[#This Row],[agrégat.début]],""))</f>
        <v/>
      </c>
      <c r="I53" s="7" t="str">
        <f t="shared" si="1"/>
        <v/>
      </c>
      <c r="J53" s="8">
        <f>COUNTIF('Calcul auto'!B53:$B$367,"Plein traitement")+COUNTIF($K$1:K52,"Plein traitement")</f>
        <v>0</v>
      </c>
      <c r="K5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auto'!B52:$B$367,"Plein traitement")+COUNTIF($K$1:K52,"Plein traitement"),COUNTIF('Calcul auto'!B53:B$367,"Plein traitement")+COUNTIF($K$1:K52,"Plein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ans",COUNTIF(B53:$B$367,"Demi traitement")+COUNTIF($K$1:K52,"Demi traitement")&gt;=30),AND(Ancienneté="&gt;= 2 et &lt; 3 ans",COUNTIF(B53:$B$367,"Demi traitement")+COUNTIF($K$1:K52,"Demi traitement")&gt;=60),AND(Ancienneté="3 ans ou plus",COUNTIF(B53:$B$367,"Demi traitement")+COUNTIF($K$1:K52,"Demi traitement")&gt;=90))),"Sans traitement","Demi traitement"))))))</f>
        <v/>
      </c>
    </row>
    <row r="54" spans="1:11" x14ac:dyDescent="0.25">
      <c r="A54" s="7" t="e">
        <f t="shared" si="0"/>
        <v>#NUM!</v>
      </c>
      <c r="B5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54" s="8" t="str">
        <f>IF(Tableau_calcul[[#This Row],[Traitement]]&lt;&gt;K53,"début",IF(Tableau_calcul[[#This Row],[Traitement]]&lt;&gt;K55,"fin","continue"))</f>
        <v>continue</v>
      </c>
      <c r="E54" s="8">
        <f>COUNTIF($D$2:D54,"début")</f>
        <v>1</v>
      </c>
      <c r="F54" s="8" t="str">
        <f>CONCATENATE(IF(Tableau_calcul[[#This Row],[Traitement]]&lt;&gt;K53,"début",IF(Tableau_calcul[[#This Row],[Traitement]]&lt;&gt;K55,"fin","continue")),COUNTIF($D$2:D54,"début"))</f>
        <v>continue1</v>
      </c>
      <c r="G54" s="11" t="str">
        <f>IF(LEFT(Tableau_calcul[[#This Row],[agrégat.période]],5)="début",Tableau_calcul[[#This Row],[Date]],"")</f>
        <v/>
      </c>
      <c r="H54" s="11" t="str">
        <f>IF(AND(Tableau_calcul[[#This Row],[agrégat.période]]="début",D55&lt;&gt;"début"),VLOOKUP(CONCATENATE("fin",Tableau_calcul[[#This Row],[agrégat.num]]),Tableau_calcul[[agrégat.num.période]:[Date]],4,FALSE),IF(AND(Tableau_calcul[[#This Row],[agrégat.période]]="début",D55="début"),Tableau_calcul[[#This Row],[agrégat.début]],""))</f>
        <v/>
      </c>
      <c r="I54" s="7" t="str">
        <f t="shared" si="1"/>
        <v/>
      </c>
      <c r="J54" s="8">
        <f>COUNTIF('Calcul auto'!B54:$B$367,"Plein traitement")+COUNTIF($K$1:K53,"Plein traitement")</f>
        <v>0</v>
      </c>
      <c r="K5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auto'!B53:$B$367,"Plein traitement")+COUNTIF($K$1:K53,"Plein traitement"),COUNTIF('Calcul auto'!B54:B$367,"Plein traitement")+COUNTIF($K$1:K53,"Plein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ans",COUNTIF(B54:$B$367,"Demi traitement")+COUNTIF($K$1:K53,"Demi traitement")&gt;=30),AND(Ancienneté="&gt;= 2 et &lt; 3 ans",COUNTIF(B54:$B$367,"Demi traitement")+COUNTIF($K$1:K53,"Demi traitement")&gt;=60),AND(Ancienneté="3 ans ou plus",COUNTIF(B54:$B$367,"Demi traitement")+COUNTIF($K$1:K53,"Demi traitement")&gt;=90))),"Sans traitement","Demi traitement"))))))</f>
        <v/>
      </c>
    </row>
    <row r="55" spans="1:11" x14ac:dyDescent="0.25">
      <c r="A55" s="7" t="e">
        <f t="shared" si="0"/>
        <v>#NUM!</v>
      </c>
      <c r="B5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55" s="8" t="str">
        <f>IF(Tableau_calcul[[#This Row],[Traitement]]&lt;&gt;K54,"début",IF(Tableau_calcul[[#This Row],[Traitement]]&lt;&gt;K56,"fin","continue"))</f>
        <v>continue</v>
      </c>
      <c r="E55" s="8">
        <f>COUNTIF($D$2:D55,"début")</f>
        <v>1</v>
      </c>
      <c r="F55" s="8" t="str">
        <f>CONCATENATE(IF(Tableau_calcul[[#This Row],[Traitement]]&lt;&gt;K54,"début",IF(Tableau_calcul[[#This Row],[Traitement]]&lt;&gt;K56,"fin","continue")),COUNTIF($D$2:D55,"début"))</f>
        <v>continue1</v>
      </c>
      <c r="G55" s="11" t="str">
        <f>IF(LEFT(Tableau_calcul[[#This Row],[agrégat.période]],5)="début",Tableau_calcul[[#This Row],[Date]],"")</f>
        <v/>
      </c>
      <c r="H55" s="11" t="str">
        <f>IF(AND(Tableau_calcul[[#This Row],[agrégat.période]]="début",D56&lt;&gt;"début"),VLOOKUP(CONCATENATE("fin",Tableau_calcul[[#This Row],[agrégat.num]]),Tableau_calcul[[agrégat.num.période]:[Date]],4,FALSE),IF(AND(Tableau_calcul[[#This Row],[agrégat.période]]="début",D56="début"),Tableau_calcul[[#This Row],[agrégat.début]],""))</f>
        <v/>
      </c>
      <c r="I55" s="7" t="str">
        <f t="shared" si="1"/>
        <v/>
      </c>
      <c r="J55" s="8">
        <f>COUNTIF('Calcul auto'!B55:$B$367,"Plein traitement")+COUNTIF($K$1:K54,"Plein traitement")</f>
        <v>0</v>
      </c>
      <c r="K5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auto'!B54:$B$367,"Plein traitement")+COUNTIF($K$1:K54,"Plein traitement"),COUNTIF('Calcul auto'!B55:B$367,"Plein traitement")+COUNTIF($K$1:K54,"Plein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ans",COUNTIF(B55:$B$367,"Demi traitement")+COUNTIF($K$1:K54,"Demi traitement")&gt;=30),AND(Ancienneté="&gt;= 2 et &lt; 3 ans",COUNTIF(B55:$B$367,"Demi traitement")+COUNTIF($K$1:K54,"Demi traitement")&gt;=60),AND(Ancienneté="3 ans ou plus",COUNTIF(B55:$B$367,"Demi traitement")+COUNTIF($K$1:K54,"Demi traitement")&gt;=90))),"Sans traitement","Demi traitement"))))))</f>
        <v/>
      </c>
    </row>
    <row r="56" spans="1:11" x14ac:dyDescent="0.25">
      <c r="A56" s="7" t="e">
        <f t="shared" si="0"/>
        <v>#NUM!</v>
      </c>
      <c r="B5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56" s="8" t="str">
        <f>IF(Tableau_calcul[[#This Row],[Traitement]]&lt;&gt;K55,"début",IF(Tableau_calcul[[#This Row],[Traitement]]&lt;&gt;K57,"fin","continue"))</f>
        <v>continue</v>
      </c>
      <c r="E56" s="8">
        <f>COUNTIF($D$2:D56,"début")</f>
        <v>1</v>
      </c>
      <c r="F56" s="8" t="str">
        <f>CONCATENATE(IF(Tableau_calcul[[#This Row],[Traitement]]&lt;&gt;K55,"début",IF(Tableau_calcul[[#This Row],[Traitement]]&lt;&gt;K57,"fin","continue")),COUNTIF($D$2:D56,"début"))</f>
        <v>continue1</v>
      </c>
      <c r="G56" s="11" t="str">
        <f>IF(LEFT(Tableau_calcul[[#This Row],[agrégat.période]],5)="début",Tableau_calcul[[#This Row],[Date]],"")</f>
        <v/>
      </c>
      <c r="H56" s="11" t="str">
        <f>IF(AND(Tableau_calcul[[#This Row],[agrégat.période]]="début",D57&lt;&gt;"début"),VLOOKUP(CONCATENATE("fin",Tableau_calcul[[#This Row],[agrégat.num]]),Tableau_calcul[[agrégat.num.période]:[Date]],4,FALSE),IF(AND(Tableau_calcul[[#This Row],[agrégat.période]]="début",D57="début"),Tableau_calcul[[#This Row],[agrégat.début]],""))</f>
        <v/>
      </c>
      <c r="I56" s="7" t="str">
        <f t="shared" si="1"/>
        <v/>
      </c>
      <c r="J56" s="8">
        <f>COUNTIF('Calcul auto'!B56:$B$367,"Plein traitement")+COUNTIF($K$1:K55,"Plein traitement")</f>
        <v>0</v>
      </c>
      <c r="K5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auto'!B55:$B$367,"Plein traitement")+COUNTIF($K$1:K55,"Plein traitement"),COUNTIF('Calcul auto'!B56:B$367,"Plein traitement")+COUNTIF($K$1:K55,"Plein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ans",COUNTIF(B56:$B$367,"Demi traitement")+COUNTIF($K$1:K55,"Demi traitement")&gt;=30),AND(Ancienneté="&gt;= 2 et &lt; 3 ans",COUNTIF(B56:$B$367,"Demi traitement")+COUNTIF($K$1:K55,"Demi traitement")&gt;=60),AND(Ancienneté="3 ans ou plus",COUNTIF(B56:$B$367,"Demi traitement")+COUNTIF($K$1:K55,"Demi traitement")&gt;=90))),"Sans traitement","Demi traitement"))))))</f>
        <v/>
      </c>
    </row>
    <row r="57" spans="1:11" x14ac:dyDescent="0.25">
      <c r="A57" s="7" t="e">
        <f t="shared" si="0"/>
        <v>#NUM!</v>
      </c>
      <c r="B5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57" s="8" t="str">
        <f>IF(Tableau_calcul[[#This Row],[Traitement]]&lt;&gt;K56,"début",IF(Tableau_calcul[[#This Row],[Traitement]]&lt;&gt;K58,"fin","continue"))</f>
        <v>continue</v>
      </c>
      <c r="E57" s="8">
        <f>COUNTIF($D$2:D57,"début")</f>
        <v>1</v>
      </c>
      <c r="F57" s="8" t="str">
        <f>CONCATENATE(IF(Tableau_calcul[[#This Row],[Traitement]]&lt;&gt;K56,"début",IF(Tableau_calcul[[#This Row],[Traitement]]&lt;&gt;K58,"fin","continue")),COUNTIF($D$2:D57,"début"))</f>
        <v>continue1</v>
      </c>
      <c r="G57" s="11" t="str">
        <f>IF(LEFT(Tableau_calcul[[#This Row],[agrégat.période]],5)="début",Tableau_calcul[[#This Row],[Date]],"")</f>
        <v/>
      </c>
      <c r="H57" s="11" t="str">
        <f>IF(AND(Tableau_calcul[[#This Row],[agrégat.période]]="début",D58&lt;&gt;"début"),VLOOKUP(CONCATENATE("fin",Tableau_calcul[[#This Row],[agrégat.num]]),Tableau_calcul[[agrégat.num.période]:[Date]],4,FALSE),IF(AND(Tableau_calcul[[#This Row],[agrégat.période]]="début",D58="début"),Tableau_calcul[[#This Row],[agrégat.début]],""))</f>
        <v/>
      </c>
      <c r="I57" s="7" t="str">
        <f t="shared" si="1"/>
        <v/>
      </c>
      <c r="J57" s="8">
        <f>COUNTIF('Calcul auto'!B57:$B$367,"Plein traitement")+COUNTIF($K$1:K56,"Plein traitement")</f>
        <v>0</v>
      </c>
      <c r="K5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auto'!B56:$B$367,"Plein traitement")+COUNTIF($K$1:K56,"Plein traitement"),COUNTIF('Calcul auto'!B57:B$367,"Plein traitement")+COUNTIF($K$1:K56,"Plein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ans",COUNTIF(B57:$B$367,"Demi traitement")+COUNTIF($K$1:K56,"Demi traitement")&gt;=30),AND(Ancienneté="&gt;= 2 et &lt; 3 ans",COUNTIF(B57:$B$367,"Demi traitement")+COUNTIF($K$1:K56,"Demi traitement")&gt;=60),AND(Ancienneté="3 ans ou plus",COUNTIF(B57:$B$367,"Demi traitement")+COUNTIF($K$1:K56,"Demi traitement")&gt;=90))),"Sans traitement","Demi traitement"))))))</f>
        <v/>
      </c>
    </row>
    <row r="58" spans="1:11" x14ac:dyDescent="0.25">
      <c r="A58" s="7" t="e">
        <f t="shared" si="0"/>
        <v>#NUM!</v>
      </c>
      <c r="B5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58" s="8" t="str">
        <f>IF(Tableau_calcul[[#This Row],[Traitement]]&lt;&gt;K57,"début",IF(Tableau_calcul[[#This Row],[Traitement]]&lt;&gt;K59,"fin","continue"))</f>
        <v>continue</v>
      </c>
      <c r="E58" s="8">
        <f>COUNTIF($D$2:D58,"début")</f>
        <v>1</v>
      </c>
      <c r="F58" s="8" t="str">
        <f>CONCATENATE(IF(Tableau_calcul[[#This Row],[Traitement]]&lt;&gt;K57,"début",IF(Tableau_calcul[[#This Row],[Traitement]]&lt;&gt;K59,"fin","continue")),COUNTIF($D$2:D58,"début"))</f>
        <v>continue1</v>
      </c>
      <c r="G58" s="11" t="str">
        <f>IF(LEFT(Tableau_calcul[[#This Row],[agrégat.période]],5)="début",Tableau_calcul[[#This Row],[Date]],"")</f>
        <v/>
      </c>
      <c r="H58" s="11" t="str">
        <f>IF(AND(Tableau_calcul[[#This Row],[agrégat.période]]="début",D59&lt;&gt;"début"),VLOOKUP(CONCATENATE("fin",Tableau_calcul[[#This Row],[agrégat.num]]),Tableau_calcul[[agrégat.num.période]:[Date]],4,FALSE),IF(AND(Tableau_calcul[[#This Row],[agrégat.période]]="début",D59="début"),Tableau_calcul[[#This Row],[agrégat.début]],""))</f>
        <v/>
      </c>
      <c r="I58" s="7" t="str">
        <f t="shared" si="1"/>
        <v/>
      </c>
      <c r="J58" s="8">
        <f>COUNTIF('Calcul auto'!B58:$B$367,"Plein traitement")+COUNTIF($K$1:K57,"Plein traitement")</f>
        <v>0</v>
      </c>
      <c r="K5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auto'!B57:$B$367,"Plein traitement")+COUNTIF($K$1:K57,"Plein traitement"),COUNTIF('Calcul auto'!B58:B$367,"Plein traitement")+COUNTIF($K$1:K57,"Plein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ans",COUNTIF(B58:$B$367,"Demi traitement")+COUNTIF($K$1:K57,"Demi traitement")&gt;=30),AND(Ancienneté="&gt;= 2 et &lt; 3 ans",COUNTIF(B58:$B$367,"Demi traitement")+COUNTIF($K$1:K57,"Demi traitement")&gt;=60),AND(Ancienneté="3 ans ou plus",COUNTIF(B58:$B$367,"Demi traitement")+COUNTIF($K$1:K57,"Demi traitement")&gt;=90))),"Sans traitement","Demi traitement"))))))</f>
        <v/>
      </c>
    </row>
    <row r="59" spans="1:11" x14ac:dyDescent="0.25">
      <c r="A59" s="7" t="e">
        <f t="shared" si="0"/>
        <v>#NUM!</v>
      </c>
      <c r="B5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59" s="8" t="str">
        <f>IF(Tableau_calcul[[#This Row],[Traitement]]&lt;&gt;K58,"début",IF(Tableau_calcul[[#This Row],[Traitement]]&lt;&gt;K60,"fin","continue"))</f>
        <v>continue</v>
      </c>
      <c r="E59" s="8">
        <f>COUNTIF($D$2:D59,"début")</f>
        <v>1</v>
      </c>
      <c r="F59" s="8" t="str">
        <f>CONCATENATE(IF(Tableau_calcul[[#This Row],[Traitement]]&lt;&gt;K58,"début",IF(Tableau_calcul[[#This Row],[Traitement]]&lt;&gt;K60,"fin","continue")),COUNTIF($D$2:D59,"début"))</f>
        <v>continue1</v>
      </c>
      <c r="G59" s="11" t="str">
        <f>IF(LEFT(Tableau_calcul[[#This Row],[agrégat.période]],5)="début",Tableau_calcul[[#This Row],[Date]],"")</f>
        <v/>
      </c>
      <c r="H59" s="11" t="str">
        <f>IF(AND(Tableau_calcul[[#This Row],[agrégat.période]]="début",D60&lt;&gt;"début"),VLOOKUP(CONCATENATE("fin",Tableau_calcul[[#This Row],[agrégat.num]]),Tableau_calcul[[agrégat.num.période]:[Date]],4,FALSE),IF(AND(Tableau_calcul[[#This Row],[agrégat.période]]="début",D60="début"),Tableau_calcul[[#This Row],[agrégat.début]],""))</f>
        <v/>
      </c>
      <c r="I59" s="7" t="str">
        <f t="shared" si="1"/>
        <v/>
      </c>
      <c r="J59" s="8">
        <f>COUNTIF('Calcul auto'!B59:$B$367,"Plein traitement")+COUNTIF($K$1:K58,"Plein traitement")</f>
        <v>0</v>
      </c>
      <c r="K5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auto'!B58:$B$367,"Plein traitement")+COUNTIF($K$1:K58,"Plein traitement"),COUNTIF('Calcul auto'!B59:B$367,"Plein traitement")+COUNTIF($K$1:K58,"Plein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ans",COUNTIF(B59:$B$367,"Demi traitement")+COUNTIF($K$1:K58,"Demi traitement")&gt;=30),AND(Ancienneté="&gt;= 2 et &lt; 3 ans",COUNTIF(B59:$B$367,"Demi traitement")+COUNTIF($K$1:K58,"Demi traitement")&gt;=60),AND(Ancienneté="3 ans ou plus",COUNTIF(B59:$B$367,"Demi traitement")+COUNTIF($K$1:K58,"Demi traitement")&gt;=90))),"Sans traitement","Demi traitement"))))))</f>
        <v/>
      </c>
    </row>
    <row r="60" spans="1:11" x14ac:dyDescent="0.25">
      <c r="A60" s="7" t="e">
        <f t="shared" si="0"/>
        <v>#NUM!</v>
      </c>
      <c r="B6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60" s="8" t="str">
        <f>IF(Tableau_calcul[[#This Row],[Traitement]]&lt;&gt;K59,"début",IF(Tableau_calcul[[#This Row],[Traitement]]&lt;&gt;K61,"fin","continue"))</f>
        <v>continue</v>
      </c>
      <c r="E60" s="8">
        <f>COUNTIF($D$2:D60,"début")</f>
        <v>1</v>
      </c>
      <c r="F60" s="8" t="str">
        <f>CONCATENATE(IF(Tableau_calcul[[#This Row],[Traitement]]&lt;&gt;K59,"début",IF(Tableau_calcul[[#This Row],[Traitement]]&lt;&gt;K61,"fin","continue")),COUNTIF($D$2:D60,"début"))</f>
        <v>continue1</v>
      </c>
      <c r="G60" s="11" t="str">
        <f>IF(LEFT(Tableau_calcul[[#This Row],[agrégat.période]],5)="début",Tableau_calcul[[#This Row],[Date]],"")</f>
        <v/>
      </c>
      <c r="H60" s="11" t="str">
        <f>IF(AND(Tableau_calcul[[#This Row],[agrégat.période]]="début",D61&lt;&gt;"début"),VLOOKUP(CONCATENATE("fin",Tableau_calcul[[#This Row],[agrégat.num]]),Tableau_calcul[[agrégat.num.période]:[Date]],4,FALSE),IF(AND(Tableau_calcul[[#This Row],[agrégat.période]]="début",D61="début"),Tableau_calcul[[#This Row],[agrégat.début]],""))</f>
        <v/>
      </c>
      <c r="I60" s="7" t="str">
        <f t="shared" si="1"/>
        <v/>
      </c>
      <c r="J60" s="8">
        <f>COUNTIF('Calcul auto'!B60:$B$367,"Plein traitement")+COUNTIF($K$1:K59,"Plein traitement")</f>
        <v>0</v>
      </c>
      <c r="K6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auto'!B59:$B$367,"Plein traitement")+COUNTIF($K$1:K59,"Plein traitement"),COUNTIF('Calcul auto'!B60:B$367,"Plein traitement")+COUNTIF($K$1:K59,"Plein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ans",COUNTIF(B60:$B$367,"Demi traitement")+COUNTIF($K$1:K59,"Demi traitement")&gt;=30),AND(Ancienneté="&gt;= 2 et &lt; 3 ans",COUNTIF(B60:$B$367,"Demi traitement")+COUNTIF($K$1:K59,"Demi traitement")&gt;=60),AND(Ancienneté="3 ans ou plus",COUNTIF(B60:$B$367,"Demi traitement")+COUNTIF($K$1:K59,"Demi traitement")&gt;=90))),"Sans traitement","Demi traitement"))))))</f>
        <v/>
      </c>
    </row>
    <row r="61" spans="1:11" x14ac:dyDescent="0.25">
      <c r="A61" s="7" t="e">
        <f t="shared" si="0"/>
        <v>#NUM!</v>
      </c>
      <c r="B6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61" s="8" t="str">
        <f>IF(Tableau_calcul[[#This Row],[Traitement]]&lt;&gt;K60,"début",IF(Tableau_calcul[[#This Row],[Traitement]]&lt;&gt;K62,"fin","continue"))</f>
        <v>continue</v>
      </c>
      <c r="E61" s="8">
        <f>COUNTIF($D$2:D61,"début")</f>
        <v>1</v>
      </c>
      <c r="F61" s="8" t="str">
        <f>CONCATENATE(IF(Tableau_calcul[[#This Row],[Traitement]]&lt;&gt;K60,"début",IF(Tableau_calcul[[#This Row],[Traitement]]&lt;&gt;K62,"fin","continue")),COUNTIF($D$2:D61,"début"))</f>
        <v>continue1</v>
      </c>
      <c r="G61" s="11" t="str">
        <f>IF(LEFT(Tableau_calcul[[#This Row],[agrégat.période]],5)="début",Tableau_calcul[[#This Row],[Date]],"")</f>
        <v/>
      </c>
      <c r="H61" s="11" t="str">
        <f>IF(AND(Tableau_calcul[[#This Row],[agrégat.période]]="début",D62&lt;&gt;"début"),VLOOKUP(CONCATENATE("fin",Tableau_calcul[[#This Row],[agrégat.num]]),Tableau_calcul[[agrégat.num.période]:[Date]],4,FALSE),IF(AND(Tableau_calcul[[#This Row],[agrégat.période]]="début",D62="début"),Tableau_calcul[[#This Row],[agrégat.début]],""))</f>
        <v/>
      </c>
      <c r="I61" s="7" t="str">
        <f t="shared" si="1"/>
        <v/>
      </c>
      <c r="J61" s="8">
        <f>COUNTIF('Calcul auto'!B61:$B$367,"Plein traitement")+COUNTIF($K$1:K60,"Plein traitement")</f>
        <v>0</v>
      </c>
      <c r="K6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auto'!B60:$B$367,"Plein traitement")+COUNTIF($K$1:K60,"Plein traitement"),COUNTIF('Calcul auto'!B61:B$367,"Plein traitement")+COUNTIF($K$1:K60,"Plein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ans",COUNTIF(B61:$B$367,"Demi traitement")+COUNTIF($K$1:K60,"Demi traitement")&gt;=30),AND(Ancienneté="&gt;= 2 et &lt; 3 ans",COUNTIF(B61:$B$367,"Demi traitement")+COUNTIF($K$1:K60,"Demi traitement")&gt;=60),AND(Ancienneté="3 ans ou plus",COUNTIF(B61:$B$367,"Demi traitement")+COUNTIF($K$1:K60,"Demi traitement")&gt;=90))),"Sans traitement","Demi traitement"))))))</f>
        <v/>
      </c>
    </row>
    <row r="62" spans="1:11" x14ac:dyDescent="0.25">
      <c r="A62" s="7" t="e">
        <f t="shared" si="0"/>
        <v>#NUM!</v>
      </c>
      <c r="B6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62" s="8" t="str">
        <f>IF(Tableau_calcul[[#This Row],[Traitement]]&lt;&gt;K61,"début",IF(Tableau_calcul[[#This Row],[Traitement]]&lt;&gt;K63,"fin","continue"))</f>
        <v>continue</v>
      </c>
      <c r="E62" s="8">
        <f>COUNTIF($D$2:D62,"début")</f>
        <v>1</v>
      </c>
      <c r="F62" s="8" t="str">
        <f>CONCATENATE(IF(Tableau_calcul[[#This Row],[Traitement]]&lt;&gt;K61,"début",IF(Tableau_calcul[[#This Row],[Traitement]]&lt;&gt;K63,"fin","continue")),COUNTIF($D$2:D62,"début"))</f>
        <v>continue1</v>
      </c>
      <c r="G62" s="11" t="str">
        <f>IF(LEFT(Tableau_calcul[[#This Row],[agrégat.période]],5)="début",Tableau_calcul[[#This Row],[Date]],"")</f>
        <v/>
      </c>
      <c r="H62" s="11" t="str">
        <f>IF(AND(Tableau_calcul[[#This Row],[agrégat.période]]="début",D63&lt;&gt;"début"),VLOOKUP(CONCATENATE("fin",Tableau_calcul[[#This Row],[agrégat.num]]),Tableau_calcul[[agrégat.num.période]:[Date]],4,FALSE),IF(AND(Tableau_calcul[[#This Row],[agrégat.période]]="début",D63="début"),Tableau_calcul[[#This Row],[agrégat.début]],""))</f>
        <v/>
      </c>
      <c r="I62" s="7" t="str">
        <f t="shared" si="1"/>
        <v/>
      </c>
      <c r="J62" s="8">
        <f>COUNTIF('Calcul auto'!B62:$B$367,"Plein traitement")+COUNTIF($K$1:K61,"Plein traitement")</f>
        <v>0</v>
      </c>
      <c r="K6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auto'!B61:$B$367,"Plein traitement")+COUNTIF($K$1:K61,"Plein traitement"),COUNTIF('Calcul auto'!B62:B$367,"Plein traitement")+COUNTIF($K$1:K61,"Plein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ans",COUNTIF(B62:$B$367,"Demi traitement")+COUNTIF($K$1:K61,"Demi traitement")&gt;=30),AND(Ancienneté="&gt;= 2 et &lt; 3 ans",COUNTIF(B62:$B$367,"Demi traitement")+COUNTIF($K$1:K61,"Demi traitement")&gt;=60),AND(Ancienneté="3 ans ou plus",COUNTIF(B62:$B$367,"Demi traitement")+COUNTIF($K$1:K61,"Demi traitement")&gt;=90))),"Sans traitement","Demi traitement"))))))</f>
        <v/>
      </c>
    </row>
    <row r="63" spans="1:11" x14ac:dyDescent="0.25">
      <c r="A63" s="7" t="e">
        <f t="shared" si="0"/>
        <v>#NUM!</v>
      </c>
      <c r="B6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63" s="8" t="str">
        <f>IF(Tableau_calcul[[#This Row],[Traitement]]&lt;&gt;K62,"début",IF(Tableau_calcul[[#This Row],[Traitement]]&lt;&gt;K64,"fin","continue"))</f>
        <v>continue</v>
      </c>
      <c r="E63" s="8">
        <f>COUNTIF($D$2:D63,"début")</f>
        <v>1</v>
      </c>
      <c r="F63" s="8" t="str">
        <f>CONCATENATE(IF(Tableau_calcul[[#This Row],[Traitement]]&lt;&gt;K62,"début",IF(Tableau_calcul[[#This Row],[Traitement]]&lt;&gt;K64,"fin","continue")),COUNTIF($D$2:D63,"début"))</f>
        <v>continue1</v>
      </c>
      <c r="G63" s="11" t="str">
        <f>IF(LEFT(Tableau_calcul[[#This Row],[agrégat.période]],5)="début",Tableau_calcul[[#This Row],[Date]],"")</f>
        <v/>
      </c>
      <c r="H63" s="11" t="str">
        <f>IF(AND(Tableau_calcul[[#This Row],[agrégat.période]]="début",D64&lt;&gt;"début"),VLOOKUP(CONCATENATE("fin",Tableau_calcul[[#This Row],[agrégat.num]]),Tableau_calcul[[agrégat.num.période]:[Date]],4,FALSE),IF(AND(Tableau_calcul[[#This Row],[agrégat.période]]="début",D64="début"),Tableau_calcul[[#This Row],[agrégat.début]],""))</f>
        <v/>
      </c>
      <c r="I63" s="7" t="str">
        <f t="shared" si="1"/>
        <v/>
      </c>
      <c r="J63" s="8">
        <f>COUNTIF('Calcul auto'!B63:$B$367,"Plein traitement")+COUNTIF($K$1:K62,"Plein traitement")</f>
        <v>0</v>
      </c>
      <c r="K6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auto'!B62:$B$367,"Plein traitement")+COUNTIF($K$1:K62,"Plein traitement"),COUNTIF('Calcul auto'!B63:B$367,"Plein traitement")+COUNTIF($K$1:K62,"Plein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ans",COUNTIF(B63:$B$367,"Demi traitement")+COUNTIF($K$1:K62,"Demi traitement")&gt;=30),AND(Ancienneté="&gt;= 2 et &lt; 3 ans",COUNTIF(B63:$B$367,"Demi traitement")+COUNTIF($K$1:K62,"Demi traitement")&gt;=60),AND(Ancienneté="3 ans ou plus",COUNTIF(B63:$B$367,"Demi traitement")+COUNTIF($K$1:K62,"Demi traitement")&gt;=90))),"Sans traitement","Demi traitement"))))))</f>
        <v/>
      </c>
    </row>
    <row r="64" spans="1:11" x14ac:dyDescent="0.25">
      <c r="A64" s="7" t="e">
        <f t="shared" si="0"/>
        <v>#NUM!</v>
      </c>
      <c r="B6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64" s="8" t="str">
        <f>IF(Tableau_calcul[[#This Row],[Traitement]]&lt;&gt;K63,"début",IF(Tableau_calcul[[#This Row],[Traitement]]&lt;&gt;K65,"fin","continue"))</f>
        <v>continue</v>
      </c>
      <c r="E64" s="8">
        <f>COUNTIF($D$2:D64,"début")</f>
        <v>1</v>
      </c>
      <c r="F64" s="8" t="str">
        <f>CONCATENATE(IF(Tableau_calcul[[#This Row],[Traitement]]&lt;&gt;K63,"début",IF(Tableau_calcul[[#This Row],[Traitement]]&lt;&gt;K65,"fin","continue")),COUNTIF($D$2:D64,"début"))</f>
        <v>continue1</v>
      </c>
      <c r="G64" s="11" t="str">
        <f>IF(LEFT(Tableau_calcul[[#This Row],[agrégat.période]],5)="début",Tableau_calcul[[#This Row],[Date]],"")</f>
        <v/>
      </c>
      <c r="H64" s="11" t="str">
        <f>IF(AND(Tableau_calcul[[#This Row],[agrégat.période]]="début",D65&lt;&gt;"début"),VLOOKUP(CONCATENATE("fin",Tableau_calcul[[#This Row],[agrégat.num]]),Tableau_calcul[[agrégat.num.période]:[Date]],4,FALSE),IF(AND(Tableau_calcul[[#This Row],[agrégat.période]]="début",D65="début"),Tableau_calcul[[#This Row],[agrégat.début]],""))</f>
        <v/>
      </c>
      <c r="I64" s="7" t="str">
        <f t="shared" si="1"/>
        <v/>
      </c>
      <c r="J64" s="8">
        <f>COUNTIF('Calcul auto'!B64:$B$367,"Plein traitement")+COUNTIF($K$1:K63,"Plein traitement")</f>
        <v>0</v>
      </c>
      <c r="K6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auto'!B63:$B$367,"Plein traitement")+COUNTIF($K$1:K63,"Plein traitement"),COUNTIF('Calcul auto'!B64:B$367,"Plein traitement")+COUNTIF($K$1:K63,"Plein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ans",COUNTIF(B64:$B$367,"Demi traitement")+COUNTIF($K$1:K63,"Demi traitement")&gt;=30),AND(Ancienneté="&gt;= 2 et &lt; 3 ans",COUNTIF(B64:$B$367,"Demi traitement")+COUNTIF($K$1:K63,"Demi traitement")&gt;=60),AND(Ancienneté="3 ans ou plus",COUNTIF(B64:$B$367,"Demi traitement")+COUNTIF($K$1:K63,"Demi traitement")&gt;=90))),"Sans traitement","Demi traitement"))))))</f>
        <v/>
      </c>
    </row>
    <row r="65" spans="1:11" x14ac:dyDescent="0.25">
      <c r="A65" s="7" t="e">
        <f t="shared" si="0"/>
        <v>#NUM!</v>
      </c>
      <c r="B6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65" s="8" t="str">
        <f>IF(Tableau_calcul[[#This Row],[Traitement]]&lt;&gt;K64,"début",IF(Tableau_calcul[[#This Row],[Traitement]]&lt;&gt;K66,"fin","continue"))</f>
        <v>continue</v>
      </c>
      <c r="E65" s="8">
        <f>COUNTIF($D$2:D65,"début")</f>
        <v>1</v>
      </c>
      <c r="F65" s="8" t="str">
        <f>CONCATENATE(IF(Tableau_calcul[[#This Row],[Traitement]]&lt;&gt;K64,"début",IF(Tableau_calcul[[#This Row],[Traitement]]&lt;&gt;K66,"fin","continue")),COUNTIF($D$2:D65,"début"))</f>
        <v>continue1</v>
      </c>
      <c r="G65" s="11" t="str">
        <f>IF(LEFT(Tableau_calcul[[#This Row],[agrégat.période]],5)="début",Tableau_calcul[[#This Row],[Date]],"")</f>
        <v/>
      </c>
      <c r="H65" s="11" t="str">
        <f>IF(AND(Tableau_calcul[[#This Row],[agrégat.période]]="début",D66&lt;&gt;"début"),VLOOKUP(CONCATENATE("fin",Tableau_calcul[[#This Row],[agrégat.num]]),Tableau_calcul[[agrégat.num.période]:[Date]],4,FALSE),IF(AND(Tableau_calcul[[#This Row],[agrégat.période]]="début",D66="début"),Tableau_calcul[[#This Row],[agrégat.début]],""))</f>
        <v/>
      </c>
      <c r="I65" s="7" t="str">
        <f t="shared" si="1"/>
        <v/>
      </c>
      <c r="J65" s="8">
        <f>COUNTIF('Calcul auto'!B65:$B$367,"Plein traitement")+COUNTIF($K$1:K64,"Plein traitement")</f>
        <v>0</v>
      </c>
      <c r="K6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auto'!B64:$B$367,"Plein traitement")+COUNTIF($K$1:K64,"Plein traitement"),COUNTIF('Calcul auto'!B65:B$367,"Plein traitement")+COUNTIF($K$1:K64,"Plein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ans",COUNTIF(B65:$B$367,"Demi traitement")+COUNTIF($K$1:K64,"Demi traitement")&gt;=30),AND(Ancienneté="&gt;= 2 et &lt; 3 ans",COUNTIF(B65:$B$367,"Demi traitement")+COUNTIF($K$1:K64,"Demi traitement")&gt;=60),AND(Ancienneté="3 ans ou plus",COUNTIF(B65:$B$367,"Demi traitement")+COUNTIF($K$1:K64,"Demi traitement")&gt;=90))),"Sans traitement","Demi traitement"))))))</f>
        <v/>
      </c>
    </row>
    <row r="66" spans="1:11" x14ac:dyDescent="0.25">
      <c r="A66" s="7" t="e">
        <f t="shared" si="0"/>
        <v>#NUM!</v>
      </c>
      <c r="B6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66" s="8" t="str">
        <f>IF(Tableau_calcul[[#This Row],[Traitement]]&lt;&gt;K65,"début",IF(Tableau_calcul[[#This Row],[Traitement]]&lt;&gt;K67,"fin","continue"))</f>
        <v>continue</v>
      </c>
      <c r="E66" s="8">
        <f>COUNTIF($D$2:D66,"début")</f>
        <v>1</v>
      </c>
      <c r="F66" s="8" t="str">
        <f>CONCATENATE(IF(Tableau_calcul[[#This Row],[Traitement]]&lt;&gt;K65,"début",IF(Tableau_calcul[[#This Row],[Traitement]]&lt;&gt;K67,"fin","continue")),COUNTIF($D$2:D66,"début"))</f>
        <v>continue1</v>
      </c>
      <c r="G66" s="11" t="str">
        <f>IF(LEFT(Tableau_calcul[[#This Row],[agrégat.période]],5)="début",Tableau_calcul[[#This Row],[Date]],"")</f>
        <v/>
      </c>
      <c r="H66" s="11" t="str">
        <f>IF(AND(Tableau_calcul[[#This Row],[agrégat.période]]="début",D67&lt;&gt;"début"),VLOOKUP(CONCATENATE("fin",Tableau_calcul[[#This Row],[agrégat.num]]),Tableau_calcul[[agrégat.num.période]:[Date]],4,FALSE),IF(AND(Tableau_calcul[[#This Row],[agrégat.période]]="début",D67="début"),Tableau_calcul[[#This Row],[agrégat.début]],""))</f>
        <v/>
      </c>
      <c r="I66" s="7" t="str">
        <f t="shared" si="1"/>
        <v/>
      </c>
      <c r="J66" s="8">
        <f>COUNTIF('Calcul auto'!B66:$B$367,"Plein traitement")+COUNTIF($K$1:K65,"Plein traitement")</f>
        <v>0</v>
      </c>
      <c r="K6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auto'!B65:$B$367,"Plein traitement")+COUNTIF($K$1:K65,"Plein traitement"),COUNTIF('Calcul auto'!B66:B$367,"Plein traitement")+COUNTIF($K$1:K65,"Plein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ans",COUNTIF(B66:$B$367,"Demi traitement")+COUNTIF($K$1:K65,"Demi traitement")&gt;=30),AND(Ancienneté="&gt;= 2 et &lt; 3 ans",COUNTIF(B66:$B$367,"Demi traitement")+COUNTIF($K$1:K65,"Demi traitement")&gt;=60),AND(Ancienneté="3 ans ou plus",COUNTIF(B66:$B$367,"Demi traitement")+COUNTIF($K$1:K65,"Demi traitement")&gt;=90))),"Sans traitement","Demi traitement"))))))</f>
        <v/>
      </c>
    </row>
    <row r="67" spans="1:11" x14ac:dyDescent="0.25">
      <c r="A67" s="7" t="e">
        <f t="shared" ref="A67:A130" si="2">A66+1</f>
        <v>#NUM!</v>
      </c>
      <c r="B6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67" s="8" t="str">
        <f>IF(Tableau_calcul[[#This Row],[Traitement]]&lt;&gt;K66,"début",IF(Tableau_calcul[[#This Row],[Traitement]]&lt;&gt;K68,"fin","continue"))</f>
        <v>continue</v>
      </c>
      <c r="E67" s="8">
        <f>COUNTIF($D$2:D67,"début")</f>
        <v>1</v>
      </c>
      <c r="F67" s="8" t="str">
        <f>CONCATENATE(IF(Tableau_calcul[[#This Row],[Traitement]]&lt;&gt;K66,"début",IF(Tableau_calcul[[#This Row],[Traitement]]&lt;&gt;K68,"fin","continue")),COUNTIF($D$2:D67,"début"))</f>
        <v>continue1</v>
      </c>
      <c r="G67" s="11" t="str">
        <f>IF(LEFT(Tableau_calcul[[#This Row],[agrégat.période]],5)="début",Tableau_calcul[[#This Row],[Date]],"")</f>
        <v/>
      </c>
      <c r="H67" s="11" t="str">
        <f>IF(AND(Tableau_calcul[[#This Row],[agrégat.période]]="début",D68&lt;&gt;"début"),VLOOKUP(CONCATENATE("fin",Tableau_calcul[[#This Row],[agrégat.num]]),Tableau_calcul[[agrégat.num.période]:[Date]],4,FALSE),IF(AND(Tableau_calcul[[#This Row],[agrégat.période]]="début",D68="début"),Tableau_calcul[[#This Row],[agrégat.début]],""))</f>
        <v/>
      </c>
      <c r="I67" s="7" t="str">
        <f t="shared" si="1"/>
        <v/>
      </c>
      <c r="J67" s="8">
        <f>COUNTIF('Calcul auto'!B67:$B$367,"Plein traitement")+COUNTIF($K$1:K66,"Plein traitement")</f>
        <v>0</v>
      </c>
      <c r="K6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auto'!B66:$B$367,"Plein traitement")+COUNTIF($K$1:K66,"Plein traitement"),COUNTIF('Calcul auto'!B67:B$367,"Plein traitement")+COUNTIF($K$1:K66,"Plein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ans",COUNTIF(B67:$B$367,"Demi traitement")+COUNTIF($K$1:K66,"Demi traitement")&gt;=30),AND(Ancienneté="&gt;= 2 et &lt; 3 ans",COUNTIF(B67:$B$367,"Demi traitement")+COUNTIF($K$1:K66,"Demi traitement")&gt;=60),AND(Ancienneté="3 ans ou plus",COUNTIF(B67:$B$367,"Demi traitement")+COUNTIF($K$1:K66,"Demi traitement")&gt;=90))),"Sans traitement","Demi traitement"))))))</f>
        <v/>
      </c>
    </row>
    <row r="68" spans="1:11" x14ac:dyDescent="0.25">
      <c r="A68" s="7" t="e">
        <f t="shared" si="2"/>
        <v>#NUM!</v>
      </c>
      <c r="B6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68" s="8" t="str">
        <f>IF(Tableau_calcul[[#This Row],[Traitement]]&lt;&gt;K67,"début",IF(Tableau_calcul[[#This Row],[Traitement]]&lt;&gt;K69,"fin","continue"))</f>
        <v>continue</v>
      </c>
      <c r="E68" s="8">
        <f>COUNTIF($D$2:D68,"début")</f>
        <v>1</v>
      </c>
      <c r="F68" s="8" t="str">
        <f>CONCATENATE(IF(Tableau_calcul[[#This Row],[Traitement]]&lt;&gt;K67,"début",IF(Tableau_calcul[[#This Row],[Traitement]]&lt;&gt;K69,"fin","continue")),COUNTIF($D$2:D68,"début"))</f>
        <v>continue1</v>
      </c>
      <c r="G68" s="11" t="str">
        <f>IF(LEFT(Tableau_calcul[[#This Row],[agrégat.période]],5)="début",Tableau_calcul[[#This Row],[Date]],"")</f>
        <v/>
      </c>
      <c r="H68" s="11" t="str">
        <f>IF(AND(Tableau_calcul[[#This Row],[agrégat.période]]="début",D69&lt;&gt;"début"),VLOOKUP(CONCATENATE("fin",Tableau_calcul[[#This Row],[agrégat.num]]),Tableau_calcul[[agrégat.num.période]:[Date]],4,FALSE),IF(AND(Tableau_calcul[[#This Row],[agrégat.période]]="début",D69="début"),Tableau_calcul[[#This Row],[agrégat.début]],""))</f>
        <v/>
      </c>
      <c r="I68" s="7" t="str">
        <f t="shared" ref="I68:I131" si="3">IF(I67="","",I67+1)</f>
        <v/>
      </c>
      <c r="J68" s="8">
        <f>COUNTIF('Calcul auto'!B68:$B$367,"Plein traitement")+COUNTIF($K$1:K67,"Plein traitement")</f>
        <v>0</v>
      </c>
      <c r="K6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auto'!B67:$B$367,"Plein traitement")+COUNTIF($K$1:K67,"Plein traitement"),COUNTIF('Calcul auto'!B68:B$367,"Plein traitement")+COUNTIF($K$1:K67,"Plein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ans",COUNTIF(B68:$B$367,"Demi traitement")+COUNTIF($K$1:K67,"Demi traitement")&gt;=30),AND(Ancienneté="&gt;= 2 et &lt; 3 ans",COUNTIF(B68:$B$367,"Demi traitement")+COUNTIF($K$1:K67,"Demi traitement")&gt;=60),AND(Ancienneté="3 ans ou plus",COUNTIF(B68:$B$367,"Demi traitement")+COUNTIF($K$1:K67,"Demi traitement")&gt;=90))),"Sans traitement","Demi traitement"))))))</f>
        <v/>
      </c>
    </row>
    <row r="69" spans="1:11" x14ac:dyDescent="0.25">
      <c r="A69" s="7" t="e">
        <f t="shared" si="2"/>
        <v>#NUM!</v>
      </c>
      <c r="B6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69" s="8" t="str">
        <f>IF(Tableau_calcul[[#This Row],[Traitement]]&lt;&gt;K68,"début",IF(Tableau_calcul[[#This Row],[Traitement]]&lt;&gt;K70,"fin","continue"))</f>
        <v>continue</v>
      </c>
      <c r="E69" s="8">
        <f>COUNTIF($D$2:D69,"début")</f>
        <v>1</v>
      </c>
      <c r="F69" s="8" t="str">
        <f>CONCATENATE(IF(Tableau_calcul[[#This Row],[Traitement]]&lt;&gt;K68,"début",IF(Tableau_calcul[[#This Row],[Traitement]]&lt;&gt;K70,"fin","continue")),COUNTIF($D$2:D69,"début"))</f>
        <v>continue1</v>
      </c>
      <c r="G69" s="11" t="str">
        <f>IF(LEFT(Tableau_calcul[[#This Row],[agrégat.période]],5)="début",Tableau_calcul[[#This Row],[Date]],"")</f>
        <v/>
      </c>
      <c r="H69" s="11" t="str">
        <f>IF(AND(Tableau_calcul[[#This Row],[agrégat.période]]="début",D70&lt;&gt;"début"),VLOOKUP(CONCATENATE("fin",Tableau_calcul[[#This Row],[agrégat.num]]),Tableau_calcul[[agrégat.num.période]:[Date]],4,FALSE),IF(AND(Tableau_calcul[[#This Row],[agrégat.période]]="début",D70="début"),Tableau_calcul[[#This Row],[agrégat.début]],""))</f>
        <v/>
      </c>
      <c r="I69" s="7" t="str">
        <f t="shared" si="3"/>
        <v/>
      </c>
      <c r="J69" s="8">
        <f>COUNTIF('Calcul auto'!B69:$B$367,"Plein traitement")+COUNTIF($K$1:K68,"Plein traitement")</f>
        <v>0</v>
      </c>
      <c r="K6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auto'!B68:$B$367,"Plein traitement")+COUNTIF($K$1:K68,"Plein traitement"),COUNTIF('Calcul auto'!B69:B$367,"Plein traitement")+COUNTIF($K$1:K68,"Plein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ans",COUNTIF(B69:$B$367,"Demi traitement")+COUNTIF($K$1:K68,"Demi traitement")&gt;=30),AND(Ancienneté="&gt;= 2 et &lt; 3 ans",COUNTIF(B69:$B$367,"Demi traitement")+COUNTIF($K$1:K68,"Demi traitement")&gt;=60),AND(Ancienneté="3 ans ou plus",COUNTIF(B69:$B$367,"Demi traitement")+COUNTIF($K$1:K68,"Demi traitement")&gt;=90))),"Sans traitement","Demi traitement"))))))</f>
        <v/>
      </c>
    </row>
    <row r="70" spans="1:11" x14ac:dyDescent="0.25">
      <c r="A70" s="7" t="e">
        <f t="shared" si="2"/>
        <v>#NUM!</v>
      </c>
      <c r="B7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70" s="8" t="str">
        <f>IF(Tableau_calcul[[#This Row],[Traitement]]&lt;&gt;K69,"début",IF(Tableau_calcul[[#This Row],[Traitement]]&lt;&gt;K71,"fin","continue"))</f>
        <v>continue</v>
      </c>
      <c r="E70" s="8">
        <f>COUNTIF($D$2:D70,"début")</f>
        <v>1</v>
      </c>
      <c r="F70" s="8" t="str">
        <f>CONCATENATE(IF(Tableau_calcul[[#This Row],[Traitement]]&lt;&gt;K69,"début",IF(Tableau_calcul[[#This Row],[Traitement]]&lt;&gt;K71,"fin","continue")),COUNTIF($D$2:D70,"début"))</f>
        <v>continue1</v>
      </c>
      <c r="G70" s="11" t="str">
        <f>IF(LEFT(Tableau_calcul[[#This Row],[agrégat.période]],5)="début",Tableau_calcul[[#This Row],[Date]],"")</f>
        <v/>
      </c>
      <c r="H70" s="11" t="str">
        <f>IF(AND(Tableau_calcul[[#This Row],[agrégat.période]]="début",D71&lt;&gt;"début"),VLOOKUP(CONCATENATE("fin",Tableau_calcul[[#This Row],[agrégat.num]]),Tableau_calcul[[agrégat.num.période]:[Date]],4,FALSE),IF(AND(Tableau_calcul[[#This Row],[agrégat.période]]="début",D71="début"),Tableau_calcul[[#This Row],[agrégat.début]],""))</f>
        <v/>
      </c>
      <c r="I70" s="7" t="str">
        <f t="shared" si="3"/>
        <v/>
      </c>
      <c r="J70" s="8">
        <f>COUNTIF('Calcul auto'!B70:$B$367,"Plein traitement")+COUNTIF($K$1:K69,"Plein traitement")</f>
        <v>0</v>
      </c>
      <c r="K7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auto'!B69:$B$367,"Plein traitement")+COUNTIF($K$1:K69,"Plein traitement"),COUNTIF('Calcul auto'!B70:B$367,"Plein traitement")+COUNTIF($K$1:K69,"Plein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ans",COUNTIF(B70:$B$367,"Demi traitement")+COUNTIF($K$1:K69,"Demi traitement")&gt;=30),AND(Ancienneté="&gt;= 2 et &lt; 3 ans",COUNTIF(B70:$B$367,"Demi traitement")+COUNTIF($K$1:K69,"Demi traitement")&gt;=60),AND(Ancienneté="3 ans ou plus",COUNTIF(B70:$B$367,"Demi traitement")+COUNTIF($K$1:K69,"Demi traitement")&gt;=90))),"Sans traitement","Demi traitement"))))))</f>
        <v/>
      </c>
    </row>
    <row r="71" spans="1:11" x14ac:dyDescent="0.25">
      <c r="A71" s="7" t="e">
        <f t="shared" si="2"/>
        <v>#NUM!</v>
      </c>
      <c r="B7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71" s="8" t="str">
        <f>IF(Tableau_calcul[[#This Row],[Traitement]]&lt;&gt;K70,"début",IF(Tableau_calcul[[#This Row],[Traitement]]&lt;&gt;K72,"fin","continue"))</f>
        <v>continue</v>
      </c>
      <c r="E71" s="8">
        <f>COUNTIF($D$2:D71,"début")</f>
        <v>1</v>
      </c>
      <c r="F71" s="8" t="str">
        <f>CONCATENATE(IF(Tableau_calcul[[#This Row],[Traitement]]&lt;&gt;K70,"début",IF(Tableau_calcul[[#This Row],[Traitement]]&lt;&gt;K72,"fin","continue")),COUNTIF($D$2:D71,"début"))</f>
        <v>continue1</v>
      </c>
      <c r="G71" s="11" t="str">
        <f>IF(LEFT(Tableau_calcul[[#This Row],[agrégat.période]],5)="début",Tableau_calcul[[#This Row],[Date]],"")</f>
        <v/>
      </c>
      <c r="H71" s="11" t="str">
        <f>IF(AND(Tableau_calcul[[#This Row],[agrégat.période]]="début",D72&lt;&gt;"début"),VLOOKUP(CONCATENATE("fin",Tableau_calcul[[#This Row],[agrégat.num]]),Tableau_calcul[[agrégat.num.période]:[Date]],4,FALSE),IF(AND(Tableau_calcul[[#This Row],[agrégat.période]]="début",D72="début"),Tableau_calcul[[#This Row],[agrégat.début]],""))</f>
        <v/>
      </c>
      <c r="I71" s="7" t="str">
        <f t="shared" si="3"/>
        <v/>
      </c>
      <c r="J71" s="8">
        <f>COUNTIF('Calcul auto'!B71:$B$367,"Plein traitement")+COUNTIF($K$1:K70,"Plein traitement")</f>
        <v>0</v>
      </c>
      <c r="K7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auto'!B70:$B$367,"Plein traitement")+COUNTIF($K$1:K70,"Plein traitement"),COUNTIF('Calcul auto'!B71:B$367,"Plein traitement")+COUNTIF($K$1:K70,"Plein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ans",COUNTIF(B71:$B$367,"Demi traitement")+COUNTIF($K$1:K70,"Demi traitement")&gt;=30),AND(Ancienneté="&gt;= 2 et &lt; 3 ans",COUNTIF(B71:$B$367,"Demi traitement")+COUNTIF($K$1:K70,"Demi traitement")&gt;=60),AND(Ancienneté="3 ans ou plus",COUNTIF(B71:$B$367,"Demi traitement")+COUNTIF($K$1:K70,"Demi traitement")&gt;=90))),"Sans traitement","Demi traitement"))))))</f>
        <v/>
      </c>
    </row>
    <row r="72" spans="1:11" x14ac:dyDescent="0.25">
      <c r="A72" s="7" t="e">
        <f t="shared" si="2"/>
        <v>#NUM!</v>
      </c>
      <c r="B7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72" s="8" t="str">
        <f>IF(Tableau_calcul[[#This Row],[Traitement]]&lt;&gt;K71,"début",IF(Tableau_calcul[[#This Row],[Traitement]]&lt;&gt;K73,"fin","continue"))</f>
        <v>continue</v>
      </c>
      <c r="E72" s="8">
        <f>COUNTIF($D$2:D72,"début")</f>
        <v>1</v>
      </c>
      <c r="F72" s="8" t="str">
        <f>CONCATENATE(IF(Tableau_calcul[[#This Row],[Traitement]]&lt;&gt;K71,"début",IF(Tableau_calcul[[#This Row],[Traitement]]&lt;&gt;K73,"fin","continue")),COUNTIF($D$2:D72,"début"))</f>
        <v>continue1</v>
      </c>
      <c r="G72" s="11" t="str">
        <f>IF(LEFT(Tableau_calcul[[#This Row],[agrégat.période]],5)="début",Tableau_calcul[[#This Row],[Date]],"")</f>
        <v/>
      </c>
      <c r="H72" s="11" t="str">
        <f>IF(AND(Tableau_calcul[[#This Row],[agrégat.période]]="début",D73&lt;&gt;"début"),VLOOKUP(CONCATENATE("fin",Tableau_calcul[[#This Row],[agrégat.num]]),Tableau_calcul[[agrégat.num.période]:[Date]],4,FALSE),IF(AND(Tableau_calcul[[#This Row],[agrégat.période]]="début",D73="début"),Tableau_calcul[[#This Row],[agrégat.début]],""))</f>
        <v/>
      </c>
      <c r="I72" s="7" t="str">
        <f t="shared" si="3"/>
        <v/>
      </c>
      <c r="J72" s="8">
        <f>COUNTIF('Calcul auto'!B72:$B$367,"Plein traitement")+COUNTIF($K$1:K71,"Plein traitement")</f>
        <v>0</v>
      </c>
      <c r="K7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auto'!B71:$B$367,"Plein traitement")+COUNTIF($K$1:K71,"Plein traitement"),COUNTIF('Calcul auto'!B72:B$367,"Plein traitement")+COUNTIF($K$1:K71,"Plein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ans",COUNTIF(B72:$B$367,"Demi traitement")+COUNTIF($K$1:K71,"Demi traitement")&gt;=30),AND(Ancienneté="&gt;= 2 et &lt; 3 ans",COUNTIF(B72:$B$367,"Demi traitement")+COUNTIF($K$1:K71,"Demi traitement")&gt;=60),AND(Ancienneté="3 ans ou plus",COUNTIF(B72:$B$367,"Demi traitement")+COUNTIF($K$1:K71,"Demi traitement")&gt;=90))),"Sans traitement","Demi traitement"))))))</f>
        <v/>
      </c>
    </row>
    <row r="73" spans="1:11" x14ac:dyDescent="0.25">
      <c r="A73" s="7" t="e">
        <f t="shared" si="2"/>
        <v>#NUM!</v>
      </c>
      <c r="B7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73" s="8" t="str">
        <f>IF(Tableau_calcul[[#This Row],[Traitement]]&lt;&gt;K72,"début",IF(Tableau_calcul[[#This Row],[Traitement]]&lt;&gt;K74,"fin","continue"))</f>
        <v>continue</v>
      </c>
      <c r="E73" s="8">
        <f>COUNTIF($D$2:D73,"début")</f>
        <v>1</v>
      </c>
      <c r="F73" s="8" t="str">
        <f>CONCATENATE(IF(Tableau_calcul[[#This Row],[Traitement]]&lt;&gt;K72,"début",IF(Tableau_calcul[[#This Row],[Traitement]]&lt;&gt;K74,"fin","continue")),COUNTIF($D$2:D73,"début"))</f>
        <v>continue1</v>
      </c>
      <c r="G73" s="11" t="str">
        <f>IF(LEFT(Tableau_calcul[[#This Row],[agrégat.période]],5)="début",Tableau_calcul[[#This Row],[Date]],"")</f>
        <v/>
      </c>
      <c r="H73" s="11" t="str">
        <f>IF(AND(Tableau_calcul[[#This Row],[agrégat.période]]="début",D74&lt;&gt;"début"),VLOOKUP(CONCATENATE("fin",Tableau_calcul[[#This Row],[agrégat.num]]),Tableau_calcul[[agrégat.num.période]:[Date]],4,FALSE),IF(AND(Tableau_calcul[[#This Row],[agrégat.période]]="début",D74="début"),Tableau_calcul[[#This Row],[agrégat.début]],""))</f>
        <v/>
      </c>
      <c r="I73" s="7" t="str">
        <f t="shared" si="3"/>
        <v/>
      </c>
      <c r="J73" s="8">
        <f>COUNTIF('Calcul auto'!B73:$B$367,"Plein traitement")+COUNTIF($K$1:K72,"Plein traitement")</f>
        <v>0</v>
      </c>
      <c r="K7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auto'!B72:$B$367,"Plein traitement")+COUNTIF($K$1:K72,"Plein traitement"),COUNTIF('Calcul auto'!B73:B$367,"Plein traitement")+COUNTIF($K$1:K72,"Plein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ans",COUNTIF(B73:$B$367,"Demi traitement")+COUNTIF($K$1:K72,"Demi traitement")&gt;=30),AND(Ancienneté="&gt;= 2 et &lt; 3 ans",COUNTIF(B73:$B$367,"Demi traitement")+COUNTIF($K$1:K72,"Demi traitement")&gt;=60),AND(Ancienneté="3 ans ou plus",COUNTIF(B73:$B$367,"Demi traitement")+COUNTIF($K$1:K72,"Demi traitement")&gt;=90))),"Sans traitement","Demi traitement"))))))</f>
        <v/>
      </c>
    </row>
    <row r="74" spans="1:11" x14ac:dyDescent="0.25">
      <c r="A74" s="7" t="e">
        <f t="shared" si="2"/>
        <v>#NUM!</v>
      </c>
      <c r="B7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74" s="8" t="str">
        <f>IF(Tableau_calcul[[#This Row],[Traitement]]&lt;&gt;K73,"début",IF(Tableau_calcul[[#This Row],[Traitement]]&lt;&gt;K75,"fin","continue"))</f>
        <v>continue</v>
      </c>
      <c r="E74" s="8">
        <f>COUNTIF($D$2:D74,"début")</f>
        <v>1</v>
      </c>
      <c r="F74" s="8" t="str">
        <f>CONCATENATE(IF(Tableau_calcul[[#This Row],[Traitement]]&lt;&gt;K73,"début",IF(Tableau_calcul[[#This Row],[Traitement]]&lt;&gt;K75,"fin","continue")),COUNTIF($D$2:D74,"début"))</f>
        <v>continue1</v>
      </c>
      <c r="G74" s="11" t="str">
        <f>IF(LEFT(Tableau_calcul[[#This Row],[agrégat.période]],5)="début",Tableau_calcul[[#This Row],[Date]],"")</f>
        <v/>
      </c>
      <c r="H74" s="11" t="str">
        <f>IF(AND(Tableau_calcul[[#This Row],[agrégat.période]]="début",D75&lt;&gt;"début"),VLOOKUP(CONCATENATE("fin",Tableau_calcul[[#This Row],[agrégat.num]]),Tableau_calcul[[agrégat.num.période]:[Date]],4,FALSE),IF(AND(Tableau_calcul[[#This Row],[agrégat.période]]="début",D75="début"),Tableau_calcul[[#This Row],[agrégat.début]],""))</f>
        <v/>
      </c>
      <c r="I74" s="7" t="str">
        <f t="shared" si="3"/>
        <v/>
      </c>
      <c r="J74" s="8">
        <f>COUNTIF('Calcul auto'!B74:$B$367,"Plein traitement")+COUNTIF($K$1:K73,"Plein traitement")</f>
        <v>0</v>
      </c>
      <c r="K7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auto'!B73:$B$367,"Plein traitement")+COUNTIF($K$1:K73,"Plein traitement"),COUNTIF('Calcul auto'!B74:B$367,"Plein traitement")+COUNTIF($K$1:K73,"Plein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ans",COUNTIF(B74:$B$367,"Demi traitement")+COUNTIF($K$1:K73,"Demi traitement")&gt;=30),AND(Ancienneté="&gt;= 2 et &lt; 3 ans",COUNTIF(B74:$B$367,"Demi traitement")+COUNTIF($K$1:K73,"Demi traitement")&gt;=60),AND(Ancienneté="3 ans ou plus",COUNTIF(B74:$B$367,"Demi traitement")+COUNTIF($K$1:K73,"Demi traitement")&gt;=90))),"Sans traitement","Demi traitement"))))))</f>
        <v/>
      </c>
    </row>
    <row r="75" spans="1:11" x14ac:dyDescent="0.25">
      <c r="A75" s="7" t="e">
        <f t="shared" si="2"/>
        <v>#NUM!</v>
      </c>
      <c r="B7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75" s="8" t="str">
        <f>IF(Tableau_calcul[[#This Row],[Traitement]]&lt;&gt;K74,"début",IF(Tableau_calcul[[#This Row],[Traitement]]&lt;&gt;K76,"fin","continue"))</f>
        <v>continue</v>
      </c>
      <c r="E75" s="8">
        <f>COUNTIF($D$2:D75,"début")</f>
        <v>1</v>
      </c>
      <c r="F75" s="8" t="str">
        <f>CONCATENATE(IF(Tableau_calcul[[#This Row],[Traitement]]&lt;&gt;K74,"début",IF(Tableau_calcul[[#This Row],[Traitement]]&lt;&gt;K76,"fin","continue")),COUNTIF($D$2:D75,"début"))</f>
        <v>continue1</v>
      </c>
      <c r="G75" s="11" t="str">
        <f>IF(LEFT(Tableau_calcul[[#This Row],[agrégat.période]],5)="début",Tableau_calcul[[#This Row],[Date]],"")</f>
        <v/>
      </c>
      <c r="H75" s="11" t="str">
        <f>IF(AND(Tableau_calcul[[#This Row],[agrégat.période]]="début",D76&lt;&gt;"début"),VLOOKUP(CONCATENATE("fin",Tableau_calcul[[#This Row],[agrégat.num]]),Tableau_calcul[[agrégat.num.période]:[Date]],4,FALSE),IF(AND(Tableau_calcul[[#This Row],[agrégat.période]]="début",D76="début"),Tableau_calcul[[#This Row],[agrégat.début]],""))</f>
        <v/>
      </c>
      <c r="I75" s="7" t="str">
        <f t="shared" si="3"/>
        <v/>
      </c>
      <c r="J75" s="8">
        <f>COUNTIF('Calcul auto'!B75:$B$367,"Plein traitement")+COUNTIF($K$1:K74,"Plein traitement")</f>
        <v>0</v>
      </c>
      <c r="K7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auto'!B74:$B$367,"Plein traitement")+COUNTIF($K$1:K74,"Plein traitement"),COUNTIF('Calcul auto'!B75:B$367,"Plein traitement")+COUNTIF($K$1:K74,"Plein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ans",COUNTIF(B75:$B$367,"Demi traitement")+COUNTIF($K$1:K74,"Demi traitement")&gt;=30),AND(Ancienneté="&gt;= 2 et &lt; 3 ans",COUNTIF(B75:$B$367,"Demi traitement")+COUNTIF($K$1:K74,"Demi traitement")&gt;=60),AND(Ancienneté="3 ans ou plus",COUNTIF(B75:$B$367,"Demi traitement")+COUNTIF($K$1:K74,"Demi traitement")&gt;=90))),"Sans traitement","Demi traitement"))))))</f>
        <v/>
      </c>
    </row>
    <row r="76" spans="1:11" x14ac:dyDescent="0.25">
      <c r="A76" s="7" t="e">
        <f t="shared" si="2"/>
        <v>#NUM!</v>
      </c>
      <c r="B7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76" s="8" t="str">
        <f>IF(Tableau_calcul[[#This Row],[Traitement]]&lt;&gt;K75,"début",IF(Tableau_calcul[[#This Row],[Traitement]]&lt;&gt;K77,"fin","continue"))</f>
        <v>continue</v>
      </c>
      <c r="E76" s="8">
        <f>COUNTIF($D$2:D76,"début")</f>
        <v>1</v>
      </c>
      <c r="F76" s="8" t="str">
        <f>CONCATENATE(IF(Tableau_calcul[[#This Row],[Traitement]]&lt;&gt;K75,"début",IF(Tableau_calcul[[#This Row],[Traitement]]&lt;&gt;K77,"fin","continue")),COUNTIF($D$2:D76,"début"))</f>
        <v>continue1</v>
      </c>
      <c r="G76" s="11" t="str">
        <f>IF(LEFT(Tableau_calcul[[#This Row],[agrégat.période]],5)="début",Tableau_calcul[[#This Row],[Date]],"")</f>
        <v/>
      </c>
      <c r="H76" s="11" t="str">
        <f>IF(AND(Tableau_calcul[[#This Row],[agrégat.période]]="début",D77&lt;&gt;"début"),VLOOKUP(CONCATENATE("fin",Tableau_calcul[[#This Row],[agrégat.num]]),Tableau_calcul[[agrégat.num.période]:[Date]],4,FALSE),IF(AND(Tableau_calcul[[#This Row],[agrégat.période]]="début",D77="début"),Tableau_calcul[[#This Row],[agrégat.début]],""))</f>
        <v/>
      </c>
      <c r="I76" s="7" t="str">
        <f t="shared" si="3"/>
        <v/>
      </c>
      <c r="J76" s="8">
        <f>COUNTIF('Calcul auto'!B76:$B$367,"Plein traitement")+COUNTIF($K$1:K75,"Plein traitement")</f>
        <v>0</v>
      </c>
      <c r="K7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auto'!B75:$B$367,"Plein traitement")+COUNTIF($K$1:K75,"Plein traitement"),COUNTIF('Calcul auto'!B76:B$367,"Plein traitement")+COUNTIF($K$1:K75,"Plein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ans",COUNTIF(B76:$B$367,"Demi traitement")+COUNTIF($K$1:K75,"Demi traitement")&gt;=30),AND(Ancienneté="&gt;= 2 et &lt; 3 ans",COUNTIF(B76:$B$367,"Demi traitement")+COUNTIF($K$1:K75,"Demi traitement")&gt;=60),AND(Ancienneté="3 ans ou plus",COUNTIF(B76:$B$367,"Demi traitement")+COUNTIF($K$1:K75,"Demi traitement")&gt;=90))),"Sans traitement","Demi traitement"))))))</f>
        <v/>
      </c>
    </row>
    <row r="77" spans="1:11" x14ac:dyDescent="0.25">
      <c r="A77" s="7" t="e">
        <f t="shared" si="2"/>
        <v>#NUM!</v>
      </c>
      <c r="B7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77" s="8" t="str">
        <f>IF(Tableau_calcul[[#This Row],[Traitement]]&lt;&gt;K76,"début",IF(Tableau_calcul[[#This Row],[Traitement]]&lt;&gt;K78,"fin","continue"))</f>
        <v>continue</v>
      </c>
      <c r="E77" s="8">
        <f>COUNTIF($D$2:D77,"début")</f>
        <v>1</v>
      </c>
      <c r="F77" s="8" t="str">
        <f>CONCATENATE(IF(Tableau_calcul[[#This Row],[Traitement]]&lt;&gt;K76,"début",IF(Tableau_calcul[[#This Row],[Traitement]]&lt;&gt;K78,"fin","continue")),COUNTIF($D$2:D77,"début"))</f>
        <v>continue1</v>
      </c>
      <c r="G77" s="11" t="str">
        <f>IF(LEFT(Tableau_calcul[[#This Row],[agrégat.période]],5)="début",Tableau_calcul[[#This Row],[Date]],"")</f>
        <v/>
      </c>
      <c r="H77" s="11" t="str">
        <f>IF(AND(Tableau_calcul[[#This Row],[agrégat.période]]="début",D78&lt;&gt;"début"),VLOOKUP(CONCATENATE("fin",Tableau_calcul[[#This Row],[agrégat.num]]),Tableau_calcul[[agrégat.num.période]:[Date]],4,FALSE),IF(AND(Tableau_calcul[[#This Row],[agrégat.période]]="début",D78="début"),Tableau_calcul[[#This Row],[agrégat.début]],""))</f>
        <v/>
      </c>
      <c r="I77" s="7" t="str">
        <f t="shared" si="3"/>
        <v/>
      </c>
      <c r="J77" s="8">
        <f>COUNTIF('Calcul auto'!B77:$B$367,"Plein traitement")+COUNTIF($K$1:K76,"Plein traitement")</f>
        <v>0</v>
      </c>
      <c r="K7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auto'!B76:$B$367,"Plein traitement")+COUNTIF($K$1:K76,"Plein traitement"),COUNTIF('Calcul auto'!B77:B$367,"Plein traitement")+COUNTIF($K$1:K76,"Plein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ans",COUNTIF(B77:$B$367,"Demi traitement")+COUNTIF($K$1:K76,"Demi traitement")&gt;=30),AND(Ancienneté="&gt;= 2 et &lt; 3 ans",COUNTIF(B77:$B$367,"Demi traitement")+COUNTIF($K$1:K76,"Demi traitement")&gt;=60),AND(Ancienneté="3 ans ou plus",COUNTIF(B77:$B$367,"Demi traitement")+COUNTIF($K$1:K76,"Demi traitement")&gt;=90))),"Sans traitement","Demi traitement"))))))</f>
        <v/>
      </c>
    </row>
    <row r="78" spans="1:11" x14ac:dyDescent="0.25">
      <c r="A78" s="7" t="e">
        <f t="shared" si="2"/>
        <v>#NUM!</v>
      </c>
      <c r="B7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78" s="8" t="str">
        <f>IF(Tableau_calcul[[#This Row],[Traitement]]&lt;&gt;K77,"début",IF(Tableau_calcul[[#This Row],[Traitement]]&lt;&gt;K79,"fin","continue"))</f>
        <v>continue</v>
      </c>
      <c r="E78" s="8">
        <f>COUNTIF($D$2:D78,"début")</f>
        <v>1</v>
      </c>
      <c r="F78" s="8" t="str">
        <f>CONCATENATE(IF(Tableau_calcul[[#This Row],[Traitement]]&lt;&gt;K77,"début",IF(Tableau_calcul[[#This Row],[Traitement]]&lt;&gt;K79,"fin","continue")),COUNTIF($D$2:D78,"début"))</f>
        <v>continue1</v>
      </c>
      <c r="G78" s="11" t="str">
        <f>IF(LEFT(Tableau_calcul[[#This Row],[agrégat.période]],5)="début",Tableau_calcul[[#This Row],[Date]],"")</f>
        <v/>
      </c>
      <c r="H78" s="11" t="str">
        <f>IF(AND(Tableau_calcul[[#This Row],[agrégat.période]]="début",D79&lt;&gt;"début"),VLOOKUP(CONCATENATE("fin",Tableau_calcul[[#This Row],[agrégat.num]]),Tableau_calcul[[agrégat.num.période]:[Date]],4,FALSE),IF(AND(Tableau_calcul[[#This Row],[agrégat.période]]="début",D79="début"),Tableau_calcul[[#This Row],[agrégat.début]],""))</f>
        <v/>
      </c>
      <c r="I78" s="7" t="str">
        <f t="shared" si="3"/>
        <v/>
      </c>
      <c r="J78" s="8">
        <f>COUNTIF('Calcul auto'!B78:$B$367,"Plein traitement")+COUNTIF($K$1:K77,"Plein traitement")</f>
        <v>0</v>
      </c>
      <c r="K7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auto'!B77:$B$367,"Plein traitement")+COUNTIF($K$1:K77,"Plein traitement"),COUNTIF('Calcul auto'!B78:B$367,"Plein traitement")+COUNTIF($K$1:K77,"Plein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ans",COUNTIF(B78:$B$367,"Demi traitement")+COUNTIF($K$1:K77,"Demi traitement")&gt;=30),AND(Ancienneté="&gt;= 2 et &lt; 3 ans",COUNTIF(B78:$B$367,"Demi traitement")+COUNTIF($K$1:K77,"Demi traitement")&gt;=60),AND(Ancienneté="3 ans ou plus",COUNTIF(B78:$B$367,"Demi traitement")+COUNTIF($K$1:K77,"Demi traitement")&gt;=90))),"Sans traitement","Demi traitement"))))))</f>
        <v/>
      </c>
    </row>
    <row r="79" spans="1:11" x14ac:dyDescent="0.25">
      <c r="A79" s="7" t="e">
        <f t="shared" si="2"/>
        <v>#NUM!</v>
      </c>
      <c r="B7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79" s="8" t="str">
        <f>IF(Tableau_calcul[[#This Row],[Traitement]]&lt;&gt;K78,"début",IF(Tableau_calcul[[#This Row],[Traitement]]&lt;&gt;K80,"fin","continue"))</f>
        <v>continue</v>
      </c>
      <c r="E79" s="8">
        <f>COUNTIF($D$2:D79,"début")</f>
        <v>1</v>
      </c>
      <c r="F79" s="8" t="str">
        <f>CONCATENATE(IF(Tableau_calcul[[#This Row],[Traitement]]&lt;&gt;K78,"début",IF(Tableau_calcul[[#This Row],[Traitement]]&lt;&gt;K80,"fin","continue")),COUNTIF($D$2:D79,"début"))</f>
        <v>continue1</v>
      </c>
      <c r="G79" s="11" t="str">
        <f>IF(LEFT(Tableau_calcul[[#This Row],[agrégat.période]],5)="début",Tableau_calcul[[#This Row],[Date]],"")</f>
        <v/>
      </c>
      <c r="H79" s="11" t="str">
        <f>IF(AND(Tableau_calcul[[#This Row],[agrégat.période]]="début",D80&lt;&gt;"début"),VLOOKUP(CONCATENATE("fin",Tableau_calcul[[#This Row],[agrégat.num]]),Tableau_calcul[[agrégat.num.période]:[Date]],4,FALSE),IF(AND(Tableau_calcul[[#This Row],[agrégat.période]]="début",D80="début"),Tableau_calcul[[#This Row],[agrégat.début]],""))</f>
        <v/>
      </c>
      <c r="I79" s="7" t="str">
        <f t="shared" si="3"/>
        <v/>
      </c>
      <c r="J79" s="8">
        <f>COUNTIF('Calcul auto'!B79:$B$367,"Plein traitement")+COUNTIF($K$1:K78,"Plein traitement")</f>
        <v>0</v>
      </c>
      <c r="K7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auto'!B78:$B$367,"Plein traitement")+COUNTIF($K$1:K78,"Plein traitement"),COUNTIF('Calcul auto'!B79:B$367,"Plein traitement")+COUNTIF($K$1:K78,"Plein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ans",COUNTIF(B79:$B$367,"Demi traitement")+COUNTIF($K$1:K78,"Demi traitement")&gt;=30),AND(Ancienneté="&gt;= 2 et &lt; 3 ans",COUNTIF(B79:$B$367,"Demi traitement")+COUNTIF($K$1:K78,"Demi traitement")&gt;=60),AND(Ancienneté="3 ans ou plus",COUNTIF(B79:$B$367,"Demi traitement")+COUNTIF($K$1:K78,"Demi traitement")&gt;=90))),"Sans traitement","Demi traitement"))))))</f>
        <v/>
      </c>
    </row>
    <row r="80" spans="1:11" x14ac:dyDescent="0.25">
      <c r="A80" s="7" t="e">
        <f t="shared" si="2"/>
        <v>#NUM!</v>
      </c>
      <c r="B8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80" s="8" t="str">
        <f>IF(Tableau_calcul[[#This Row],[Traitement]]&lt;&gt;K79,"début",IF(Tableau_calcul[[#This Row],[Traitement]]&lt;&gt;K81,"fin","continue"))</f>
        <v>continue</v>
      </c>
      <c r="E80" s="8">
        <f>COUNTIF($D$2:D80,"début")</f>
        <v>1</v>
      </c>
      <c r="F80" s="8" t="str">
        <f>CONCATENATE(IF(Tableau_calcul[[#This Row],[Traitement]]&lt;&gt;K79,"début",IF(Tableau_calcul[[#This Row],[Traitement]]&lt;&gt;K81,"fin","continue")),COUNTIF($D$2:D80,"début"))</f>
        <v>continue1</v>
      </c>
      <c r="G80" s="11" t="str">
        <f>IF(LEFT(Tableau_calcul[[#This Row],[agrégat.période]],5)="début",Tableau_calcul[[#This Row],[Date]],"")</f>
        <v/>
      </c>
      <c r="H80" s="11" t="str">
        <f>IF(AND(Tableau_calcul[[#This Row],[agrégat.période]]="début",D81&lt;&gt;"début"),VLOOKUP(CONCATENATE("fin",Tableau_calcul[[#This Row],[agrégat.num]]),Tableau_calcul[[agrégat.num.période]:[Date]],4,FALSE),IF(AND(Tableau_calcul[[#This Row],[agrégat.période]]="début",D81="début"),Tableau_calcul[[#This Row],[agrégat.début]],""))</f>
        <v/>
      </c>
      <c r="I80" s="7" t="str">
        <f t="shared" si="3"/>
        <v/>
      </c>
      <c r="J80" s="8">
        <f>COUNTIF('Calcul auto'!B80:$B$367,"Plein traitement")+COUNTIF($K$1:K79,"Plein traitement")</f>
        <v>0</v>
      </c>
      <c r="K8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auto'!B79:$B$367,"Plein traitement")+COUNTIF($K$1:K79,"Plein traitement"),COUNTIF('Calcul auto'!B80:B$367,"Plein traitement")+COUNTIF($K$1:K79,"Plein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ans",COUNTIF(B80:$B$367,"Demi traitement")+COUNTIF($K$1:K79,"Demi traitement")&gt;=30),AND(Ancienneté="&gt;= 2 et &lt; 3 ans",COUNTIF(B80:$B$367,"Demi traitement")+COUNTIF($K$1:K79,"Demi traitement")&gt;=60),AND(Ancienneté="3 ans ou plus",COUNTIF(B80:$B$367,"Demi traitement")+COUNTIF($K$1:K79,"Demi traitement")&gt;=90))),"Sans traitement","Demi traitement"))))))</f>
        <v/>
      </c>
    </row>
    <row r="81" spans="1:11" x14ac:dyDescent="0.25">
      <c r="A81" s="7" t="e">
        <f t="shared" si="2"/>
        <v>#NUM!</v>
      </c>
      <c r="B8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81" s="8" t="str">
        <f>IF(Tableau_calcul[[#This Row],[Traitement]]&lt;&gt;K80,"début",IF(Tableau_calcul[[#This Row],[Traitement]]&lt;&gt;K82,"fin","continue"))</f>
        <v>continue</v>
      </c>
      <c r="E81" s="8">
        <f>COUNTIF($D$2:D81,"début")</f>
        <v>1</v>
      </c>
      <c r="F81" s="8" t="str">
        <f>CONCATENATE(IF(Tableau_calcul[[#This Row],[Traitement]]&lt;&gt;K80,"début",IF(Tableau_calcul[[#This Row],[Traitement]]&lt;&gt;K82,"fin","continue")),COUNTIF($D$2:D81,"début"))</f>
        <v>continue1</v>
      </c>
      <c r="G81" s="11" t="str">
        <f>IF(LEFT(Tableau_calcul[[#This Row],[agrégat.période]],5)="début",Tableau_calcul[[#This Row],[Date]],"")</f>
        <v/>
      </c>
      <c r="H81" s="11" t="str">
        <f>IF(AND(Tableau_calcul[[#This Row],[agrégat.période]]="début",D82&lt;&gt;"début"),VLOOKUP(CONCATENATE("fin",Tableau_calcul[[#This Row],[agrégat.num]]),Tableau_calcul[[agrégat.num.période]:[Date]],4,FALSE),IF(AND(Tableau_calcul[[#This Row],[agrégat.période]]="début",D82="début"),Tableau_calcul[[#This Row],[agrégat.début]],""))</f>
        <v/>
      </c>
      <c r="I81" s="7" t="str">
        <f t="shared" si="3"/>
        <v/>
      </c>
      <c r="J81" s="8">
        <f>COUNTIF('Calcul auto'!B81:$B$367,"Plein traitement")+COUNTIF($K$1:K80,"Plein traitement")</f>
        <v>0</v>
      </c>
      <c r="K8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auto'!B80:$B$367,"Plein traitement")+COUNTIF($K$1:K80,"Plein traitement"),COUNTIF('Calcul auto'!B81:B$367,"Plein traitement")+COUNTIF($K$1:K80,"Plein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ans",COUNTIF(B81:$B$367,"Demi traitement")+COUNTIF($K$1:K80,"Demi traitement")&gt;=30),AND(Ancienneté="&gt;= 2 et &lt; 3 ans",COUNTIF(B81:$B$367,"Demi traitement")+COUNTIF($K$1:K80,"Demi traitement")&gt;=60),AND(Ancienneté="3 ans ou plus",COUNTIF(B81:$B$367,"Demi traitement")+COUNTIF($K$1:K80,"Demi traitement")&gt;=90))),"Sans traitement","Demi traitement"))))))</f>
        <v/>
      </c>
    </row>
    <row r="82" spans="1:11" x14ac:dyDescent="0.25">
      <c r="A82" s="7" t="e">
        <f t="shared" si="2"/>
        <v>#NUM!</v>
      </c>
      <c r="B8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82" s="8" t="str">
        <f>IF(Tableau_calcul[[#This Row],[Traitement]]&lt;&gt;K81,"début",IF(Tableau_calcul[[#This Row],[Traitement]]&lt;&gt;K83,"fin","continue"))</f>
        <v>continue</v>
      </c>
      <c r="E82" s="8">
        <f>COUNTIF($D$2:D82,"début")</f>
        <v>1</v>
      </c>
      <c r="F82" s="8" t="str">
        <f>CONCATENATE(IF(Tableau_calcul[[#This Row],[Traitement]]&lt;&gt;K81,"début",IF(Tableau_calcul[[#This Row],[Traitement]]&lt;&gt;K83,"fin","continue")),COUNTIF($D$2:D82,"début"))</f>
        <v>continue1</v>
      </c>
      <c r="G82" s="11" t="str">
        <f>IF(LEFT(Tableau_calcul[[#This Row],[agrégat.période]],5)="début",Tableau_calcul[[#This Row],[Date]],"")</f>
        <v/>
      </c>
      <c r="H82" s="11" t="str">
        <f>IF(AND(Tableau_calcul[[#This Row],[agrégat.période]]="début",D83&lt;&gt;"début"),VLOOKUP(CONCATENATE("fin",Tableau_calcul[[#This Row],[agrégat.num]]),Tableau_calcul[[agrégat.num.période]:[Date]],4,FALSE),IF(AND(Tableau_calcul[[#This Row],[agrégat.période]]="début",D83="début"),Tableau_calcul[[#This Row],[agrégat.début]],""))</f>
        <v/>
      </c>
      <c r="I82" s="7" t="str">
        <f t="shared" si="3"/>
        <v/>
      </c>
      <c r="J82" s="8">
        <f>COUNTIF('Calcul auto'!B82:$B$367,"Plein traitement")+COUNTIF($K$1:K81,"Plein traitement")</f>
        <v>0</v>
      </c>
      <c r="K8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auto'!B81:$B$367,"Plein traitement")+COUNTIF($K$1:K81,"Plein traitement"),COUNTIF('Calcul auto'!B82:B$367,"Plein traitement")+COUNTIF($K$1:K81,"Plein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ans",COUNTIF(B82:$B$367,"Demi traitement")+COUNTIF($K$1:K81,"Demi traitement")&gt;=30),AND(Ancienneté="&gt;= 2 et &lt; 3 ans",COUNTIF(B82:$B$367,"Demi traitement")+COUNTIF($K$1:K81,"Demi traitement")&gt;=60),AND(Ancienneté="3 ans ou plus",COUNTIF(B82:$B$367,"Demi traitement")+COUNTIF($K$1:K81,"Demi traitement")&gt;=90))),"Sans traitement","Demi traitement"))))))</f>
        <v/>
      </c>
    </row>
    <row r="83" spans="1:11" x14ac:dyDescent="0.25">
      <c r="A83" s="7" t="e">
        <f t="shared" si="2"/>
        <v>#NUM!</v>
      </c>
      <c r="B8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83" s="8" t="str">
        <f>IF(Tableau_calcul[[#This Row],[Traitement]]&lt;&gt;K82,"début",IF(Tableau_calcul[[#This Row],[Traitement]]&lt;&gt;K84,"fin","continue"))</f>
        <v>continue</v>
      </c>
      <c r="E83" s="8">
        <f>COUNTIF($D$2:D83,"début")</f>
        <v>1</v>
      </c>
      <c r="F83" s="8" t="str">
        <f>CONCATENATE(IF(Tableau_calcul[[#This Row],[Traitement]]&lt;&gt;K82,"début",IF(Tableau_calcul[[#This Row],[Traitement]]&lt;&gt;K84,"fin","continue")),COUNTIF($D$2:D83,"début"))</f>
        <v>continue1</v>
      </c>
      <c r="G83" s="11" t="str">
        <f>IF(LEFT(Tableau_calcul[[#This Row],[agrégat.période]],5)="début",Tableau_calcul[[#This Row],[Date]],"")</f>
        <v/>
      </c>
      <c r="H83" s="11" t="str">
        <f>IF(AND(Tableau_calcul[[#This Row],[agrégat.période]]="début",D84&lt;&gt;"début"),VLOOKUP(CONCATENATE("fin",Tableau_calcul[[#This Row],[agrégat.num]]),Tableau_calcul[[agrégat.num.période]:[Date]],4,FALSE),IF(AND(Tableau_calcul[[#This Row],[agrégat.période]]="début",D84="début"),Tableau_calcul[[#This Row],[agrégat.début]],""))</f>
        <v/>
      </c>
      <c r="I83" s="7" t="str">
        <f t="shared" si="3"/>
        <v/>
      </c>
      <c r="J83" s="8">
        <f>COUNTIF('Calcul auto'!B83:$B$367,"Plein traitement")+COUNTIF($K$1:K82,"Plein traitement")</f>
        <v>0</v>
      </c>
      <c r="K8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auto'!B82:$B$367,"Plein traitement")+COUNTIF($K$1:K82,"Plein traitement"),COUNTIF('Calcul auto'!B83:B$367,"Plein traitement")+COUNTIF($K$1:K82,"Plein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ans",COUNTIF(B83:$B$367,"Demi traitement")+COUNTIF($K$1:K82,"Demi traitement")&gt;=30),AND(Ancienneté="&gt;= 2 et &lt; 3 ans",COUNTIF(B83:$B$367,"Demi traitement")+COUNTIF($K$1:K82,"Demi traitement")&gt;=60),AND(Ancienneté="3 ans ou plus",COUNTIF(B83:$B$367,"Demi traitement")+COUNTIF($K$1:K82,"Demi traitement")&gt;=90))),"Sans traitement","Demi traitement"))))))</f>
        <v/>
      </c>
    </row>
    <row r="84" spans="1:11" x14ac:dyDescent="0.25">
      <c r="A84" s="7" t="e">
        <f t="shared" si="2"/>
        <v>#NUM!</v>
      </c>
      <c r="B8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84" s="8" t="str">
        <f>IF(Tableau_calcul[[#This Row],[Traitement]]&lt;&gt;K83,"début",IF(Tableau_calcul[[#This Row],[Traitement]]&lt;&gt;K85,"fin","continue"))</f>
        <v>continue</v>
      </c>
      <c r="E84" s="8">
        <f>COUNTIF($D$2:D84,"début")</f>
        <v>1</v>
      </c>
      <c r="F84" s="8" t="str">
        <f>CONCATENATE(IF(Tableau_calcul[[#This Row],[Traitement]]&lt;&gt;K83,"début",IF(Tableau_calcul[[#This Row],[Traitement]]&lt;&gt;K85,"fin","continue")),COUNTIF($D$2:D84,"début"))</f>
        <v>continue1</v>
      </c>
      <c r="G84" s="11" t="str">
        <f>IF(LEFT(Tableau_calcul[[#This Row],[agrégat.période]],5)="début",Tableau_calcul[[#This Row],[Date]],"")</f>
        <v/>
      </c>
      <c r="H84" s="11" t="str">
        <f>IF(AND(Tableau_calcul[[#This Row],[agrégat.période]]="début",D85&lt;&gt;"début"),VLOOKUP(CONCATENATE("fin",Tableau_calcul[[#This Row],[agrégat.num]]),Tableau_calcul[[agrégat.num.période]:[Date]],4,FALSE),IF(AND(Tableau_calcul[[#This Row],[agrégat.période]]="début",D85="début"),Tableau_calcul[[#This Row],[agrégat.début]],""))</f>
        <v/>
      </c>
      <c r="I84" s="7" t="str">
        <f t="shared" si="3"/>
        <v/>
      </c>
      <c r="J84" s="8">
        <f>COUNTIF('Calcul auto'!B84:$B$367,"Plein traitement")+COUNTIF($K$1:K83,"Plein traitement")</f>
        <v>0</v>
      </c>
      <c r="K8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auto'!B83:$B$367,"Plein traitement")+COUNTIF($K$1:K83,"Plein traitement"),COUNTIF('Calcul auto'!B84:B$367,"Plein traitement")+COUNTIF($K$1:K83,"Plein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ans",COUNTIF(B84:$B$367,"Demi traitement")+COUNTIF($K$1:K83,"Demi traitement")&gt;=30),AND(Ancienneté="&gt;= 2 et &lt; 3 ans",COUNTIF(B84:$B$367,"Demi traitement")+COUNTIF($K$1:K83,"Demi traitement")&gt;=60),AND(Ancienneté="3 ans ou plus",COUNTIF(B84:$B$367,"Demi traitement")+COUNTIF($K$1:K83,"Demi traitement")&gt;=90))),"Sans traitement","Demi traitement"))))))</f>
        <v/>
      </c>
    </row>
    <row r="85" spans="1:11" x14ac:dyDescent="0.25">
      <c r="A85" s="7" t="e">
        <f t="shared" si="2"/>
        <v>#NUM!</v>
      </c>
      <c r="B8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85" s="8" t="str">
        <f>IF(Tableau_calcul[[#This Row],[Traitement]]&lt;&gt;K84,"début",IF(Tableau_calcul[[#This Row],[Traitement]]&lt;&gt;K86,"fin","continue"))</f>
        <v>continue</v>
      </c>
      <c r="E85" s="8">
        <f>COUNTIF($D$2:D85,"début")</f>
        <v>1</v>
      </c>
      <c r="F85" s="8" t="str">
        <f>CONCATENATE(IF(Tableau_calcul[[#This Row],[Traitement]]&lt;&gt;K84,"début",IF(Tableau_calcul[[#This Row],[Traitement]]&lt;&gt;K86,"fin","continue")),COUNTIF($D$2:D85,"début"))</f>
        <v>continue1</v>
      </c>
      <c r="G85" s="11" t="str">
        <f>IF(LEFT(Tableau_calcul[[#This Row],[agrégat.période]],5)="début",Tableau_calcul[[#This Row],[Date]],"")</f>
        <v/>
      </c>
      <c r="H85" s="11" t="str">
        <f>IF(AND(Tableau_calcul[[#This Row],[agrégat.période]]="début",D86&lt;&gt;"début"),VLOOKUP(CONCATENATE("fin",Tableau_calcul[[#This Row],[agrégat.num]]),Tableau_calcul[[agrégat.num.période]:[Date]],4,FALSE),IF(AND(Tableau_calcul[[#This Row],[agrégat.période]]="début",D86="début"),Tableau_calcul[[#This Row],[agrégat.début]],""))</f>
        <v/>
      </c>
      <c r="I85" s="7" t="str">
        <f t="shared" si="3"/>
        <v/>
      </c>
      <c r="J85" s="8">
        <f>COUNTIF('Calcul auto'!B85:$B$367,"Plein traitement")+COUNTIF($K$1:K84,"Plein traitement")</f>
        <v>0</v>
      </c>
      <c r="K8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auto'!B84:$B$367,"Plein traitement")+COUNTIF($K$1:K84,"Plein traitement"),COUNTIF('Calcul auto'!B85:B$367,"Plein traitement")+COUNTIF($K$1:K84,"Plein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ans",COUNTIF(B85:$B$367,"Demi traitement")+COUNTIF($K$1:K84,"Demi traitement")&gt;=30),AND(Ancienneté="&gt;= 2 et &lt; 3 ans",COUNTIF(B85:$B$367,"Demi traitement")+COUNTIF($K$1:K84,"Demi traitement")&gt;=60),AND(Ancienneté="3 ans ou plus",COUNTIF(B85:$B$367,"Demi traitement")+COUNTIF($K$1:K84,"Demi traitement")&gt;=90))),"Sans traitement","Demi traitement"))))))</f>
        <v/>
      </c>
    </row>
    <row r="86" spans="1:11" x14ac:dyDescent="0.25">
      <c r="A86" s="7" t="e">
        <f t="shared" si="2"/>
        <v>#NUM!</v>
      </c>
      <c r="B8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86" s="8" t="str">
        <f>IF(Tableau_calcul[[#This Row],[Traitement]]&lt;&gt;K85,"début",IF(Tableau_calcul[[#This Row],[Traitement]]&lt;&gt;K87,"fin","continue"))</f>
        <v>continue</v>
      </c>
      <c r="E86" s="8">
        <f>COUNTIF($D$2:D86,"début")</f>
        <v>1</v>
      </c>
      <c r="F86" s="8" t="str">
        <f>CONCATENATE(IF(Tableau_calcul[[#This Row],[Traitement]]&lt;&gt;K85,"début",IF(Tableau_calcul[[#This Row],[Traitement]]&lt;&gt;K87,"fin","continue")),COUNTIF($D$2:D86,"début"))</f>
        <v>continue1</v>
      </c>
      <c r="G86" s="11" t="str">
        <f>IF(LEFT(Tableau_calcul[[#This Row],[agrégat.période]],5)="début",Tableau_calcul[[#This Row],[Date]],"")</f>
        <v/>
      </c>
      <c r="H86" s="11" t="str">
        <f>IF(AND(Tableau_calcul[[#This Row],[agrégat.période]]="début",D87&lt;&gt;"début"),VLOOKUP(CONCATENATE("fin",Tableau_calcul[[#This Row],[agrégat.num]]),Tableau_calcul[[agrégat.num.période]:[Date]],4,FALSE),IF(AND(Tableau_calcul[[#This Row],[agrégat.période]]="début",D87="début"),Tableau_calcul[[#This Row],[agrégat.début]],""))</f>
        <v/>
      </c>
      <c r="I86" s="7" t="str">
        <f t="shared" si="3"/>
        <v/>
      </c>
      <c r="J86" s="8">
        <f>COUNTIF('Calcul auto'!B86:$B$367,"Plein traitement")+COUNTIF($K$1:K85,"Plein traitement")</f>
        <v>0</v>
      </c>
      <c r="K8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auto'!B85:$B$367,"Plein traitement")+COUNTIF($K$1:K85,"Plein traitement"),COUNTIF('Calcul auto'!B86:B$367,"Plein traitement")+COUNTIF($K$1:K85,"Plein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ans",COUNTIF(B86:$B$367,"Demi traitement")+COUNTIF($K$1:K85,"Demi traitement")&gt;=30),AND(Ancienneté="&gt;= 2 et &lt; 3 ans",COUNTIF(B86:$B$367,"Demi traitement")+COUNTIF($K$1:K85,"Demi traitement")&gt;=60),AND(Ancienneté="3 ans ou plus",COUNTIF(B86:$B$367,"Demi traitement")+COUNTIF($K$1:K85,"Demi traitement")&gt;=90))),"Sans traitement","Demi traitement"))))))</f>
        <v/>
      </c>
    </row>
    <row r="87" spans="1:11" x14ac:dyDescent="0.25">
      <c r="A87" s="7" t="e">
        <f t="shared" si="2"/>
        <v>#NUM!</v>
      </c>
      <c r="B8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87" s="8" t="str">
        <f>IF(Tableau_calcul[[#This Row],[Traitement]]&lt;&gt;K86,"début",IF(Tableau_calcul[[#This Row],[Traitement]]&lt;&gt;K88,"fin","continue"))</f>
        <v>continue</v>
      </c>
      <c r="E87" s="8">
        <f>COUNTIF($D$2:D87,"début")</f>
        <v>1</v>
      </c>
      <c r="F87" s="8" t="str">
        <f>CONCATENATE(IF(Tableau_calcul[[#This Row],[Traitement]]&lt;&gt;K86,"début",IF(Tableau_calcul[[#This Row],[Traitement]]&lt;&gt;K88,"fin","continue")),COUNTIF($D$2:D87,"début"))</f>
        <v>continue1</v>
      </c>
      <c r="G87" s="11" t="str">
        <f>IF(LEFT(Tableau_calcul[[#This Row],[agrégat.période]],5)="début",Tableau_calcul[[#This Row],[Date]],"")</f>
        <v/>
      </c>
      <c r="H87" s="11" t="str">
        <f>IF(AND(Tableau_calcul[[#This Row],[agrégat.période]]="début",D88&lt;&gt;"début"),VLOOKUP(CONCATENATE("fin",Tableau_calcul[[#This Row],[agrégat.num]]),Tableau_calcul[[agrégat.num.période]:[Date]],4,FALSE),IF(AND(Tableau_calcul[[#This Row],[agrégat.période]]="début",D88="début"),Tableau_calcul[[#This Row],[agrégat.début]],""))</f>
        <v/>
      </c>
      <c r="I87" s="7" t="str">
        <f t="shared" si="3"/>
        <v/>
      </c>
      <c r="J87" s="8">
        <f>COUNTIF('Calcul auto'!B87:$B$367,"Plein traitement")+COUNTIF($K$1:K86,"Plein traitement")</f>
        <v>0</v>
      </c>
      <c r="K8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auto'!B86:$B$367,"Plein traitement")+COUNTIF($K$1:K86,"Plein traitement"),COUNTIF('Calcul auto'!B87:B$367,"Plein traitement")+COUNTIF($K$1:K86,"Plein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ans",COUNTIF(B87:$B$367,"Demi traitement")+COUNTIF($K$1:K86,"Demi traitement")&gt;=30),AND(Ancienneté="&gt;= 2 et &lt; 3 ans",COUNTIF(B87:$B$367,"Demi traitement")+COUNTIF($K$1:K86,"Demi traitement")&gt;=60),AND(Ancienneté="3 ans ou plus",COUNTIF(B87:$B$367,"Demi traitement")+COUNTIF($K$1:K86,"Demi traitement")&gt;=90))),"Sans traitement","Demi traitement"))))))</f>
        <v/>
      </c>
    </row>
    <row r="88" spans="1:11" x14ac:dyDescent="0.25">
      <c r="A88" s="7" t="e">
        <f t="shared" si="2"/>
        <v>#NUM!</v>
      </c>
      <c r="B8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88" s="8" t="str">
        <f>IF(Tableau_calcul[[#This Row],[Traitement]]&lt;&gt;K87,"début",IF(Tableau_calcul[[#This Row],[Traitement]]&lt;&gt;K89,"fin","continue"))</f>
        <v>continue</v>
      </c>
      <c r="E88" s="8">
        <f>COUNTIF($D$2:D88,"début")</f>
        <v>1</v>
      </c>
      <c r="F88" s="8" t="str">
        <f>CONCATENATE(IF(Tableau_calcul[[#This Row],[Traitement]]&lt;&gt;K87,"début",IF(Tableau_calcul[[#This Row],[Traitement]]&lt;&gt;K89,"fin","continue")),COUNTIF($D$2:D88,"début"))</f>
        <v>continue1</v>
      </c>
      <c r="G88" s="11" t="str">
        <f>IF(LEFT(Tableau_calcul[[#This Row],[agrégat.période]],5)="début",Tableau_calcul[[#This Row],[Date]],"")</f>
        <v/>
      </c>
      <c r="H88" s="11" t="str">
        <f>IF(AND(Tableau_calcul[[#This Row],[agrégat.période]]="début",D89&lt;&gt;"début"),VLOOKUP(CONCATENATE("fin",Tableau_calcul[[#This Row],[agrégat.num]]),Tableau_calcul[[agrégat.num.période]:[Date]],4,FALSE),IF(AND(Tableau_calcul[[#This Row],[agrégat.période]]="début",D89="début"),Tableau_calcul[[#This Row],[agrégat.début]],""))</f>
        <v/>
      </c>
      <c r="I88" s="7" t="str">
        <f t="shared" si="3"/>
        <v/>
      </c>
      <c r="J88" s="8">
        <f>COUNTIF('Calcul auto'!B88:$B$367,"Plein traitement")+COUNTIF($K$1:K87,"Plein traitement")</f>
        <v>0</v>
      </c>
      <c r="K8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auto'!B87:$B$367,"Plein traitement")+COUNTIF($K$1:K87,"Plein traitement"),COUNTIF('Calcul auto'!B88:B$367,"Plein traitement")+COUNTIF($K$1:K87,"Plein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ans",COUNTIF(B88:$B$367,"Demi traitement")+COUNTIF($K$1:K87,"Demi traitement")&gt;=30),AND(Ancienneté="&gt;= 2 et &lt; 3 ans",COUNTIF(B88:$B$367,"Demi traitement")+COUNTIF($K$1:K87,"Demi traitement")&gt;=60),AND(Ancienneté="3 ans ou plus",COUNTIF(B88:$B$367,"Demi traitement")+COUNTIF($K$1:K87,"Demi traitement")&gt;=90))),"Sans traitement","Demi traitement"))))))</f>
        <v/>
      </c>
    </row>
    <row r="89" spans="1:11" x14ac:dyDescent="0.25">
      <c r="A89" s="7" t="e">
        <f t="shared" si="2"/>
        <v>#NUM!</v>
      </c>
      <c r="B8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89" s="8" t="str">
        <f>IF(Tableau_calcul[[#This Row],[Traitement]]&lt;&gt;K88,"début",IF(Tableau_calcul[[#This Row],[Traitement]]&lt;&gt;K90,"fin","continue"))</f>
        <v>continue</v>
      </c>
      <c r="E89" s="8">
        <f>COUNTIF($D$2:D89,"début")</f>
        <v>1</v>
      </c>
      <c r="F89" s="8" t="str">
        <f>CONCATENATE(IF(Tableau_calcul[[#This Row],[Traitement]]&lt;&gt;K88,"début",IF(Tableau_calcul[[#This Row],[Traitement]]&lt;&gt;K90,"fin","continue")),COUNTIF($D$2:D89,"début"))</f>
        <v>continue1</v>
      </c>
      <c r="G89" s="11" t="str">
        <f>IF(LEFT(Tableau_calcul[[#This Row],[agrégat.période]],5)="début",Tableau_calcul[[#This Row],[Date]],"")</f>
        <v/>
      </c>
      <c r="H89" s="11" t="str">
        <f>IF(AND(Tableau_calcul[[#This Row],[agrégat.période]]="début",D90&lt;&gt;"début"),VLOOKUP(CONCATENATE("fin",Tableau_calcul[[#This Row],[agrégat.num]]),Tableau_calcul[[agrégat.num.période]:[Date]],4,FALSE),IF(AND(Tableau_calcul[[#This Row],[agrégat.période]]="début",D90="début"),Tableau_calcul[[#This Row],[agrégat.début]],""))</f>
        <v/>
      </c>
      <c r="I89" s="7" t="str">
        <f t="shared" si="3"/>
        <v/>
      </c>
      <c r="J89" s="8">
        <f>COUNTIF('Calcul auto'!B89:$B$367,"Plein traitement")+COUNTIF($K$1:K88,"Plein traitement")</f>
        <v>0</v>
      </c>
      <c r="K8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auto'!B88:$B$367,"Plein traitement")+COUNTIF($K$1:K88,"Plein traitement"),COUNTIF('Calcul auto'!B89:B$367,"Plein traitement")+COUNTIF($K$1:K88,"Plein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ans",COUNTIF(B89:$B$367,"Demi traitement")+COUNTIF($K$1:K88,"Demi traitement")&gt;=30),AND(Ancienneté="&gt;= 2 et &lt; 3 ans",COUNTIF(B89:$B$367,"Demi traitement")+COUNTIF($K$1:K88,"Demi traitement")&gt;=60),AND(Ancienneté="3 ans ou plus",COUNTIF(B89:$B$367,"Demi traitement")+COUNTIF($K$1:K88,"Demi traitement")&gt;=90))),"Sans traitement","Demi traitement"))))))</f>
        <v/>
      </c>
    </row>
    <row r="90" spans="1:11" x14ac:dyDescent="0.25">
      <c r="A90" s="7" t="e">
        <f t="shared" si="2"/>
        <v>#NUM!</v>
      </c>
      <c r="B9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90" s="8" t="str">
        <f>IF(Tableau_calcul[[#This Row],[Traitement]]&lt;&gt;K89,"début",IF(Tableau_calcul[[#This Row],[Traitement]]&lt;&gt;K91,"fin","continue"))</f>
        <v>continue</v>
      </c>
      <c r="E90" s="8">
        <f>COUNTIF($D$2:D90,"début")</f>
        <v>1</v>
      </c>
      <c r="F90" s="8" t="str">
        <f>CONCATENATE(IF(Tableau_calcul[[#This Row],[Traitement]]&lt;&gt;K89,"début",IF(Tableau_calcul[[#This Row],[Traitement]]&lt;&gt;K91,"fin","continue")),COUNTIF($D$2:D90,"début"))</f>
        <v>continue1</v>
      </c>
      <c r="G90" s="11" t="str">
        <f>IF(LEFT(Tableau_calcul[[#This Row],[agrégat.période]],5)="début",Tableau_calcul[[#This Row],[Date]],"")</f>
        <v/>
      </c>
      <c r="H90" s="11" t="str">
        <f>IF(AND(Tableau_calcul[[#This Row],[agrégat.période]]="début",D91&lt;&gt;"début"),VLOOKUP(CONCATENATE("fin",Tableau_calcul[[#This Row],[agrégat.num]]),Tableau_calcul[[agrégat.num.période]:[Date]],4,FALSE),IF(AND(Tableau_calcul[[#This Row],[agrégat.période]]="début",D91="début"),Tableau_calcul[[#This Row],[agrégat.début]],""))</f>
        <v/>
      </c>
      <c r="I90" s="7" t="str">
        <f t="shared" si="3"/>
        <v/>
      </c>
      <c r="J90" s="8">
        <f>COUNTIF('Calcul auto'!B90:$B$367,"Plein traitement")+COUNTIF($K$1:K89,"Plein traitement")</f>
        <v>0</v>
      </c>
      <c r="K9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auto'!B89:$B$367,"Plein traitement")+COUNTIF($K$1:K89,"Plein traitement"),COUNTIF('Calcul auto'!B90:B$367,"Plein traitement")+COUNTIF($K$1:K89,"Plein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ans",COUNTIF(B90:$B$367,"Demi traitement")+COUNTIF($K$1:K89,"Demi traitement")&gt;=30),AND(Ancienneté="&gt;= 2 et &lt; 3 ans",COUNTIF(B90:$B$367,"Demi traitement")+COUNTIF($K$1:K89,"Demi traitement")&gt;=60),AND(Ancienneté="3 ans ou plus",COUNTIF(B90:$B$367,"Demi traitement")+COUNTIF($K$1:K89,"Demi traitement")&gt;=90))),"Sans traitement","Demi traitement"))))))</f>
        <v/>
      </c>
    </row>
    <row r="91" spans="1:11" x14ac:dyDescent="0.25">
      <c r="A91" s="7" t="e">
        <f t="shared" si="2"/>
        <v>#NUM!</v>
      </c>
      <c r="B9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91" s="8" t="str">
        <f>IF(Tableau_calcul[[#This Row],[Traitement]]&lt;&gt;K90,"début",IF(Tableau_calcul[[#This Row],[Traitement]]&lt;&gt;K92,"fin","continue"))</f>
        <v>continue</v>
      </c>
      <c r="E91" s="8">
        <f>COUNTIF($D$2:D91,"début")</f>
        <v>1</v>
      </c>
      <c r="F91" s="8" t="str">
        <f>CONCATENATE(IF(Tableau_calcul[[#This Row],[Traitement]]&lt;&gt;K90,"début",IF(Tableau_calcul[[#This Row],[Traitement]]&lt;&gt;K92,"fin","continue")),COUNTIF($D$2:D91,"début"))</f>
        <v>continue1</v>
      </c>
      <c r="G91" s="11" t="str">
        <f>IF(LEFT(Tableau_calcul[[#This Row],[agrégat.période]],5)="début",Tableau_calcul[[#This Row],[Date]],"")</f>
        <v/>
      </c>
      <c r="H91" s="11" t="str">
        <f>IF(AND(Tableau_calcul[[#This Row],[agrégat.période]]="début",D92&lt;&gt;"début"),VLOOKUP(CONCATENATE("fin",Tableau_calcul[[#This Row],[agrégat.num]]),Tableau_calcul[[agrégat.num.période]:[Date]],4,FALSE),IF(AND(Tableau_calcul[[#This Row],[agrégat.période]]="début",D92="début"),Tableau_calcul[[#This Row],[agrégat.début]],""))</f>
        <v/>
      </c>
      <c r="I91" s="7" t="str">
        <f t="shared" si="3"/>
        <v/>
      </c>
      <c r="J91" s="8">
        <f>COUNTIF('Calcul auto'!B91:$B$367,"Plein traitement")+COUNTIF($K$1:K90,"Plein traitement")</f>
        <v>0</v>
      </c>
      <c r="K9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auto'!B90:$B$367,"Plein traitement")+COUNTIF($K$1:K90,"Plein traitement"),COUNTIF('Calcul auto'!B91:B$367,"Plein traitement")+COUNTIF($K$1:K90,"Plein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ans",COUNTIF(B91:$B$367,"Demi traitement")+COUNTIF($K$1:K90,"Demi traitement")&gt;=30),AND(Ancienneté="&gt;= 2 et &lt; 3 ans",COUNTIF(B91:$B$367,"Demi traitement")+COUNTIF($K$1:K90,"Demi traitement")&gt;=60),AND(Ancienneté="3 ans ou plus",COUNTIF(B91:$B$367,"Demi traitement")+COUNTIF($K$1:K90,"Demi traitement")&gt;=90))),"Sans traitement","Demi traitement"))))))</f>
        <v/>
      </c>
    </row>
    <row r="92" spans="1:11" x14ac:dyDescent="0.25">
      <c r="A92" s="7" t="e">
        <f t="shared" si="2"/>
        <v>#NUM!</v>
      </c>
      <c r="B9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92" s="8" t="str">
        <f>IF(Tableau_calcul[[#This Row],[Traitement]]&lt;&gt;K91,"début",IF(Tableau_calcul[[#This Row],[Traitement]]&lt;&gt;K93,"fin","continue"))</f>
        <v>continue</v>
      </c>
      <c r="E92" s="8">
        <f>COUNTIF($D$2:D92,"début")</f>
        <v>1</v>
      </c>
      <c r="F92" s="8" t="str">
        <f>CONCATENATE(IF(Tableau_calcul[[#This Row],[Traitement]]&lt;&gt;K91,"début",IF(Tableau_calcul[[#This Row],[Traitement]]&lt;&gt;K93,"fin","continue")),COUNTIF($D$2:D92,"début"))</f>
        <v>continue1</v>
      </c>
      <c r="G92" s="11" t="str">
        <f>IF(LEFT(Tableau_calcul[[#This Row],[agrégat.période]],5)="début",Tableau_calcul[[#This Row],[Date]],"")</f>
        <v/>
      </c>
      <c r="H92" s="11" t="str">
        <f>IF(AND(Tableau_calcul[[#This Row],[agrégat.période]]="début",D93&lt;&gt;"début"),VLOOKUP(CONCATENATE("fin",Tableau_calcul[[#This Row],[agrégat.num]]),Tableau_calcul[[agrégat.num.période]:[Date]],4,FALSE),IF(AND(Tableau_calcul[[#This Row],[agrégat.période]]="début",D93="début"),Tableau_calcul[[#This Row],[agrégat.début]],""))</f>
        <v/>
      </c>
      <c r="I92" s="7" t="str">
        <f t="shared" si="3"/>
        <v/>
      </c>
      <c r="J92" s="8">
        <f>COUNTIF('Calcul auto'!B92:$B$367,"Plein traitement")+COUNTIF($K$1:K91,"Plein traitement")</f>
        <v>0</v>
      </c>
      <c r="K9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auto'!B91:$B$367,"Plein traitement")+COUNTIF($K$1:K91,"Plein traitement"),COUNTIF('Calcul auto'!B92:B$367,"Plein traitement")+COUNTIF($K$1:K91,"Plein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ans",COUNTIF(B92:$B$367,"Demi traitement")+COUNTIF($K$1:K91,"Demi traitement")&gt;=30),AND(Ancienneté="&gt;= 2 et &lt; 3 ans",COUNTIF(B92:$B$367,"Demi traitement")+COUNTIF($K$1:K91,"Demi traitement")&gt;=60),AND(Ancienneté="3 ans ou plus",COUNTIF(B92:$B$367,"Demi traitement")+COUNTIF($K$1:K91,"Demi traitement")&gt;=90))),"Sans traitement","Demi traitement"))))))</f>
        <v/>
      </c>
    </row>
    <row r="93" spans="1:11" x14ac:dyDescent="0.25">
      <c r="A93" s="7" t="e">
        <f t="shared" si="2"/>
        <v>#NUM!</v>
      </c>
      <c r="B9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93" s="8" t="str">
        <f>IF(Tableau_calcul[[#This Row],[Traitement]]&lt;&gt;K92,"début",IF(Tableau_calcul[[#This Row],[Traitement]]&lt;&gt;K94,"fin","continue"))</f>
        <v>continue</v>
      </c>
      <c r="E93" s="8">
        <f>COUNTIF($D$2:D93,"début")</f>
        <v>1</v>
      </c>
      <c r="F93" s="8" t="str">
        <f>CONCATENATE(IF(Tableau_calcul[[#This Row],[Traitement]]&lt;&gt;K92,"début",IF(Tableau_calcul[[#This Row],[Traitement]]&lt;&gt;K94,"fin","continue")),COUNTIF($D$2:D93,"début"))</f>
        <v>continue1</v>
      </c>
      <c r="G93" s="11" t="str">
        <f>IF(LEFT(Tableau_calcul[[#This Row],[agrégat.période]],5)="début",Tableau_calcul[[#This Row],[Date]],"")</f>
        <v/>
      </c>
      <c r="H93" s="11" t="str">
        <f>IF(AND(Tableau_calcul[[#This Row],[agrégat.période]]="début",D94&lt;&gt;"début"),VLOOKUP(CONCATENATE("fin",Tableau_calcul[[#This Row],[agrégat.num]]),Tableau_calcul[[agrégat.num.période]:[Date]],4,FALSE),IF(AND(Tableau_calcul[[#This Row],[agrégat.période]]="début",D94="début"),Tableau_calcul[[#This Row],[agrégat.début]],""))</f>
        <v/>
      </c>
      <c r="I93" s="7" t="str">
        <f t="shared" si="3"/>
        <v/>
      </c>
      <c r="J93" s="8">
        <f>COUNTIF('Calcul auto'!B93:$B$367,"Plein traitement")+COUNTIF($K$1:K92,"Plein traitement")</f>
        <v>0</v>
      </c>
      <c r="K9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auto'!B92:$B$367,"Plein traitement")+COUNTIF($K$1:K92,"Plein traitement"),COUNTIF('Calcul auto'!B93:B$367,"Plein traitement")+COUNTIF($K$1:K92,"Plein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ans",COUNTIF(B93:$B$367,"Demi traitement")+COUNTIF($K$1:K92,"Demi traitement")&gt;=30),AND(Ancienneté="&gt;= 2 et &lt; 3 ans",COUNTIF(B93:$B$367,"Demi traitement")+COUNTIF($K$1:K92,"Demi traitement")&gt;=60),AND(Ancienneté="3 ans ou plus",COUNTIF(B93:$B$367,"Demi traitement")+COUNTIF($K$1:K92,"Demi traitement")&gt;=90))),"Sans traitement","Demi traitement"))))))</f>
        <v/>
      </c>
    </row>
    <row r="94" spans="1:11" x14ac:dyDescent="0.25">
      <c r="A94" s="7" t="e">
        <f t="shared" si="2"/>
        <v>#NUM!</v>
      </c>
      <c r="B9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94" s="8" t="str">
        <f>IF(Tableau_calcul[[#This Row],[Traitement]]&lt;&gt;K93,"début",IF(Tableau_calcul[[#This Row],[Traitement]]&lt;&gt;K95,"fin","continue"))</f>
        <v>continue</v>
      </c>
      <c r="E94" s="8">
        <f>COUNTIF($D$2:D94,"début")</f>
        <v>1</v>
      </c>
      <c r="F94" s="8" t="str">
        <f>CONCATENATE(IF(Tableau_calcul[[#This Row],[Traitement]]&lt;&gt;K93,"début",IF(Tableau_calcul[[#This Row],[Traitement]]&lt;&gt;K95,"fin","continue")),COUNTIF($D$2:D94,"début"))</f>
        <v>continue1</v>
      </c>
      <c r="G94" s="11" t="str">
        <f>IF(LEFT(Tableau_calcul[[#This Row],[agrégat.période]],5)="début",Tableau_calcul[[#This Row],[Date]],"")</f>
        <v/>
      </c>
      <c r="H94" s="11" t="str">
        <f>IF(AND(Tableau_calcul[[#This Row],[agrégat.période]]="début",D95&lt;&gt;"début"),VLOOKUP(CONCATENATE("fin",Tableau_calcul[[#This Row],[agrégat.num]]),Tableau_calcul[[agrégat.num.période]:[Date]],4,FALSE),IF(AND(Tableau_calcul[[#This Row],[agrégat.période]]="début",D95="début"),Tableau_calcul[[#This Row],[agrégat.début]],""))</f>
        <v/>
      </c>
      <c r="I94" s="7" t="str">
        <f t="shared" si="3"/>
        <v/>
      </c>
      <c r="J94" s="8">
        <f>COUNTIF('Calcul auto'!B94:$B$367,"Plein traitement")+COUNTIF($K$1:K93,"Plein traitement")</f>
        <v>0</v>
      </c>
      <c r="K9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auto'!B93:$B$367,"Plein traitement")+COUNTIF($K$1:K93,"Plein traitement"),COUNTIF('Calcul auto'!B94:B$367,"Plein traitement")+COUNTIF($K$1:K93,"Plein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ans",COUNTIF(B94:$B$367,"Demi traitement")+COUNTIF($K$1:K93,"Demi traitement")&gt;=30),AND(Ancienneté="&gt;= 2 et &lt; 3 ans",COUNTIF(B94:$B$367,"Demi traitement")+COUNTIF($K$1:K93,"Demi traitement")&gt;=60),AND(Ancienneté="3 ans ou plus",COUNTIF(B94:$B$367,"Demi traitement")+COUNTIF($K$1:K93,"Demi traitement")&gt;=90))),"Sans traitement","Demi traitement"))))))</f>
        <v/>
      </c>
    </row>
    <row r="95" spans="1:11" x14ac:dyDescent="0.25">
      <c r="A95" s="7" t="e">
        <f t="shared" si="2"/>
        <v>#NUM!</v>
      </c>
      <c r="B9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95" s="8" t="str">
        <f>IF(Tableau_calcul[[#This Row],[Traitement]]&lt;&gt;K94,"début",IF(Tableau_calcul[[#This Row],[Traitement]]&lt;&gt;K96,"fin","continue"))</f>
        <v>continue</v>
      </c>
      <c r="E95" s="8">
        <f>COUNTIF($D$2:D95,"début")</f>
        <v>1</v>
      </c>
      <c r="F95" s="8" t="str">
        <f>CONCATENATE(IF(Tableau_calcul[[#This Row],[Traitement]]&lt;&gt;K94,"début",IF(Tableau_calcul[[#This Row],[Traitement]]&lt;&gt;K96,"fin","continue")),COUNTIF($D$2:D95,"début"))</f>
        <v>continue1</v>
      </c>
      <c r="G95" s="11" t="str">
        <f>IF(LEFT(Tableau_calcul[[#This Row],[agrégat.période]],5)="début",Tableau_calcul[[#This Row],[Date]],"")</f>
        <v/>
      </c>
      <c r="H95" s="11" t="str">
        <f>IF(AND(Tableau_calcul[[#This Row],[agrégat.période]]="début",D96&lt;&gt;"début"),VLOOKUP(CONCATENATE("fin",Tableau_calcul[[#This Row],[agrégat.num]]),Tableau_calcul[[agrégat.num.période]:[Date]],4,FALSE),IF(AND(Tableau_calcul[[#This Row],[agrégat.période]]="début",D96="début"),Tableau_calcul[[#This Row],[agrégat.début]],""))</f>
        <v/>
      </c>
      <c r="I95" s="7" t="str">
        <f t="shared" si="3"/>
        <v/>
      </c>
      <c r="J95" s="8">
        <f>COUNTIF('Calcul auto'!B95:$B$367,"Plein traitement")+COUNTIF($K$1:K94,"Plein traitement")</f>
        <v>0</v>
      </c>
      <c r="K9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auto'!B94:$B$367,"Plein traitement")+COUNTIF($K$1:K94,"Plein traitement"),COUNTIF('Calcul auto'!B95:B$367,"Plein traitement")+COUNTIF($K$1:K94,"Plein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ans",COUNTIF(B95:$B$367,"Demi traitement")+COUNTIF($K$1:K94,"Demi traitement")&gt;=30),AND(Ancienneté="&gt;= 2 et &lt; 3 ans",COUNTIF(B95:$B$367,"Demi traitement")+COUNTIF($K$1:K94,"Demi traitement")&gt;=60),AND(Ancienneté="3 ans ou plus",COUNTIF(B95:$B$367,"Demi traitement")+COUNTIF($K$1:K94,"Demi traitement")&gt;=90))),"Sans traitement","Demi traitement"))))))</f>
        <v/>
      </c>
    </row>
    <row r="96" spans="1:11" x14ac:dyDescent="0.25">
      <c r="A96" s="7" t="e">
        <f t="shared" si="2"/>
        <v>#NUM!</v>
      </c>
      <c r="B9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96" s="8" t="str">
        <f>IF(Tableau_calcul[[#This Row],[Traitement]]&lt;&gt;K95,"début",IF(Tableau_calcul[[#This Row],[Traitement]]&lt;&gt;K97,"fin","continue"))</f>
        <v>continue</v>
      </c>
      <c r="E96" s="8">
        <f>COUNTIF($D$2:D96,"début")</f>
        <v>1</v>
      </c>
      <c r="F96" s="8" t="str">
        <f>CONCATENATE(IF(Tableau_calcul[[#This Row],[Traitement]]&lt;&gt;K95,"début",IF(Tableau_calcul[[#This Row],[Traitement]]&lt;&gt;K97,"fin","continue")),COUNTIF($D$2:D96,"début"))</f>
        <v>continue1</v>
      </c>
      <c r="G96" s="11" t="str">
        <f>IF(LEFT(Tableau_calcul[[#This Row],[agrégat.période]],5)="début",Tableau_calcul[[#This Row],[Date]],"")</f>
        <v/>
      </c>
      <c r="H96" s="11" t="str">
        <f>IF(AND(Tableau_calcul[[#This Row],[agrégat.période]]="début",D97&lt;&gt;"début"),VLOOKUP(CONCATENATE("fin",Tableau_calcul[[#This Row],[agrégat.num]]),Tableau_calcul[[agrégat.num.période]:[Date]],4,FALSE),IF(AND(Tableau_calcul[[#This Row],[agrégat.période]]="début",D97="début"),Tableau_calcul[[#This Row],[agrégat.début]],""))</f>
        <v/>
      </c>
      <c r="I96" s="7" t="str">
        <f t="shared" si="3"/>
        <v/>
      </c>
      <c r="J96" s="8">
        <f>COUNTIF('Calcul auto'!B96:$B$367,"Plein traitement")+COUNTIF($K$1:K95,"Plein traitement")</f>
        <v>0</v>
      </c>
      <c r="K9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auto'!B95:$B$367,"Plein traitement")+COUNTIF($K$1:K95,"Plein traitement"),COUNTIF('Calcul auto'!B96:B$367,"Plein traitement")+COUNTIF($K$1:K95,"Plein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ans",COUNTIF(B96:$B$367,"Demi traitement")+COUNTIF($K$1:K95,"Demi traitement")&gt;=30),AND(Ancienneté="&gt;= 2 et &lt; 3 ans",COUNTIF(B96:$B$367,"Demi traitement")+COUNTIF($K$1:K95,"Demi traitement")&gt;=60),AND(Ancienneté="3 ans ou plus",COUNTIF(B96:$B$367,"Demi traitement")+COUNTIF($K$1:K95,"Demi traitement")&gt;=90))),"Sans traitement","Demi traitement"))))))</f>
        <v/>
      </c>
    </row>
    <row r="97" spans="1:11" x14ac:dyDescent="0.25">
      <c r="A97" s="7" t="e">
        <f t="shared" si="2"/>
        <v>#NUM!</v>
      </c>
      <c r="B9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97" s="8" t="str">
        <f>IF(Tableau_calcul[[#This Row],[Traitement]]&lt;&gt;K96,"début",IF(Tableau_calcul[[#This Row],[Traitement]]&lt;&gt;K98,"fin","continue"))</f>
        <v>continue</v>
      </c>
      <c r="E97" s="8">
        <f>COUNTIF($D$2:D97,"début")</f>
        <v>1</v>
      </c>
      <c r="F97" s="8" t="str">
        <f>CONCATENATE(IF(Tableau_calcul[[#This Row],[Traitement]]&lt;&gt;K96,"début",IF(Tableau_calcul[[#This Row],[Traitement]]&lt;&gt;K98,"fin","continue")),COUNTIF($D$2:D97,"début"))</f>
        <v>continue1</v>
      </c>
      <c r="G97" s="11" t="str">
        <f>IF(LEFT(Tableau_calcul[[#This Row],[agrégat.période]],5)="début",Tableau_calcul[[#This Row],[Date]],"")</f>
        <v/>
      </c>
      <c r="H97" s="11" t="str">
        <f>IF(AND(Tableau_calcul[[#This Row],[agrégat.période]]="début",D98&lt;&gt;"début"),VLOOKUP(CONCATENATE("fin",Tableau_calcul[[#This Row],[agrégat.num]]),Tableau_calcul[[agrégat.num.période]:[Date]],4,FALSE),IF(AND(Tableau_calcul[[#This Row],[agrégat.période]]="début",D98="début"),Tableau_calcul[[#This Row],[agrégat.début]],""))</f>
        <v/>
      </c>
      <c r="I97" s="7" t="str">
        <f t="shared" si="3"/>
        <v/>
      </c>
      <c r="J97" s="8">
        <f>COUNTIF('Calcul auto'!B97:$B$367,"Plein traitement")+COUNTIF($K$1:K96,"Plein traitement")</f>
        <v>0</v>
      </c>
      <c r="K9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auto'!B96:$B$367,"Plein traitement")+COUNTIF($K$1:K96,"Plein traitement"),COUNTIF('Calcul auto'!B97:B$367,"Plein traitement")+COUNTIF($K$1:K96,"Plein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ans",COUNTIF(B97:$B$367,"Demi traitement")+COUNTIF($K$1:K96,"Demi traitement")&gt;=30),AND(Ancienneté="&gt;= 2 et &lt; 3 ans",COUNTIF(B97:$B$367,"Demi traitement")+COUNTIF($K$1:K96,"Demi traitement")&gt;=60),AND(Ancienneté="3 ans ou plus",COUNTIF(B97:$B$367,"Demi traitement")+COUNTIF($K$1:K96,"Demi traitement")&gt;=90))),"Sans traitement","Demi traitement"))))))</f>
        <v/>
      </c>
    </row>
    <row r="98" spans="1:11" x14ac:dyDescent="0.25">
      <c r="A98" s="7" t="e">
        <f t="shared" si="2"/>
        <v>#NUM!</v>
      </c>
      <c r="B9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98" s="8" t="str">
        <f>IF(Tableau_calcul[[#This Row],[Traitement]]&lt;&gt;K97,"début",IF(Tableau_calcul[[#This Row],[Traitement]]&lt;&gt;K99,"fin","continue"))</f>
        <v>continue</v>
      </c>
      <c r="E98" s="8">
        <f>COUNTIF($D$2:D98,"début")</f>
        <v>1</v>
      </c>
      <c r="F98" s="8" t="str">
        <f>CONCATENATE(IF(Tableau_calcul[[#This Row],[Traitement]]&lt;&gt;K97,"début",IF(Tableau_calcul[[#This Row],[Traitement]]&lt;&gt;K99,"fin","continue")),COUNTIF($D$2:D98,"début"))</f>
        <v>continue1</v>
      </c>
      <c r="G98" s="11" t="str">
        <f>IF(LEFT(Tableau_calcul[[#This Row],[agrégat.période]],5)="début",Tableau_calcul[[#This Row],[Date]],"")</f>
        <v/>
      </c>
      <c r="H98" s="11" t="str">
        <f>IF(AND(Tableau_calcul[[#This Row],[agrégat.période]]="début",D99&lt;&gt;"début"),VLOOKUP(CONCATENATE("fin",Tableau_calcul[[#This Row],[agrégat.num]]),Tableau_calcul[[agrégat.num.période]:[Date]],4,FALSE),IF(AND(Tableau_calcul[[#This Row],[agrégat.période]]="début",D99="début"),Tableau_calcul[[#This Row],[agrégat.début]],""))</f>
        <v/>
      </c>
      <c r="I98" s="7" t="str">
        <f t="shared" si="3"/>
        <v/>
      </c>
      <c r="J98" s="8">
        <f>COUNTIF('Calcul auto'!B98:$B$367,"Plein traitement")+COUNTIF($K$1:K97,"Plein traitement")</f>
        <v>0</v>
      </c>
      <c r="K9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auto'!B97:$B$367,"Plein traitement")+COUNTIF($K$1:K97,"Plein traitement"),COUNTIF('Calcul auto'!B98:B$367,"Plein traitement")+COUNTIF($K$1:K97,"Plein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ans",COUNTIF(B98:$B$367,"Demi traitement")+COUNTIF($K$1:K97,"Demi traitement")&gt;=30),AND(Ancienneté="&gt;= 2 et &lt; 3 ans",COUNTIF(B98:$B$367,"Demi traitement")+COUNTIF($K$1:K97,"Demi traitement")&gt;=60),AND(Ancienneté="3 ans ou plus",COUNTIF(B98:$B$367,"Demi traitement")+COUNTIF($K$1:K97,"Demi traitement")&gt;=90))),"Sans traitement","Demi traitement"))))))</f>
        <v/>
      </c>
    </row>
    <row r="99" spans="1:11" x14ac:dyDescent="0.25">
      <c r="A99" s="7" t="e">
        <f t="shared" si="2"/>
        <v>#NUM!</v>
      </c>
      <c r="B9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99" s="8" t="str">
        <f>IF(Tableau_calcul[[#This Row],[Traitement]]&lt;&gt;K98,"début",IF(Tableau_calcul[[#This Row],[Traitement]]&lt;&gt;K100,"fin","continue"))</f>
        <v>continue</v>
      </c>
      <c r="E99" s="8">
        <f>COUNTIF($D$2:D99,"début")</f>
        <v>1</v>
      </c>
      <c r="F99" s="8" t="str">
        <f>CONCATENATE(IF(Tableau_calcul[[#This Row],[Traitement]]&lt;&gt;K98,"début",IF(Tableau_calcul[[#This Row],[Traitement]]&lt;&gt;K100,"fin","continue")),COUNTIF($D$2:D99,"début"))</f>
        <v>continue1</v>
      </c>
      <c r="G99" s="11" t="str">
        <f>IF(LEFT(Tableau_calcul[[#This Row],[agrégat.période]],5)="début",Tableau_calcul[[#This Row],[Date]],"")</f>
        <v/>
      </c>
      <c r="H99" s="11" t="str">
        <f>IF(AND(Tableau_calcul[[#This Row],[agrégat.période]]="début",D100&lt;&gt;"début"),VLOOKUP(CONCATENATE("fin",Tableau_calcul[[#This Row],[agrégat.num]]),Tableau_calcul[[agrégat.num.période]:[Date]],4,FALSE),IF(AND(Tableau_calcul[[#This Row],[agrégat.période]]="début",D100="début"),Tableau_calcul[[#This Row],[agrégat.début]],""))</f>
        <v/>
      </c>
      <c r="I99" s="7" t="str">
        <f t="shared" si="3"/>
        <v/>
      </c>
      <c r="J99" s="8">
        <f>COUNTIF('Calcul auto'!B99:$B$367,"Plein traitement")+COUNTIF($K$1:K98,"Plein traitement")</f>
        <v>0</v>
      </c>
      <c r="K9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auto'!B98:$B$367,"Plein traitement")+COUNTIF($K$1:K98,"Plein traitement"),COUNTIF('Calcul auto'!B99:B$367,"Plein traitement")+COUNTIF($K$1:K98,"Plein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ans",COUNTIF(B99:$B$367,"Demi traitement")+COUNTIF($K$1:K98,"Demi traitement")&gt;=30),AND(Ancienneté="&gt;= 2 et &lt; 3 ans",COUNTIF(B99:$B$367,"Demi traitement")+COUNTIF($K$1:K98,"Demi traitement")&gt;=60),AND(Ancienneté="3 ans ou plus",COUNTIF(B99:$B$367,"Demi traitement")+COUNTIF($K$1:K98,"Demi traitement")&gt;=90))),"Sans traitement","Demi traitement"))))))</f>
        <v/>
      </c>
    </row>
    <row r="100" spans="1:11" x14ac:dyDescent="0.25">
      <c r="A100" s="7" t="e">
        <f t="shared" si="2"/>
        <v>#NUM!</v>
      </c>
      <c r="B10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00" s="8" t="str">
        <f>IF(Tableau_calcul[[#This Row],[Traitement]]&lt;&gt;K99,"début",IF(Tableau_calcul[[#This Row],[Traitement]]&lt;&gt;K101,"fin","continue"))</f>
        <v>continue</v>
      </c>
      <c r="E100" s="8">
        <f>COUNTIF($D$2:D100,"début")</f>
        <v>1</v>
      </c>
      <c r="F100" s="8" t="str">
        <f>CONCATENATE(IF(Tableau_calcul[[#This Row],[Traitement]]&lt;&gt;K99,"début",IF(Tableau_calcul[[#This Row],[Traitement]]&lt;&gt;K101,"fin","continue")),COUNTIF($D$2:D100,"début"))</f>
        <v>continue1</v>
      </c>
      <c r="G100" s="11" t="str">
        <f>IF(LEFT(Tableau_calcul[[#This Row],[agrégat.période]],5)="début",Tableau_calcul[[#This Row],[Date]],"")</f>
        <v/>
      </c>
      <c r="H100" s="11" t="str">
        <f>IF(AND(Tableau_calcul[[#This Row],[agrégat.période]]="début",D101&lt;&gt;"début"),VLOOKUP(CONCATENATE("fin",Tableau_calcul[[#This Row],[agrégat.num]]),Tableau_calcul[[agrégat.num.période]:[Date]],4,FALSE),IF(AND(Tableau_calcul[[#This Row],[agrégat.période]]="début",D101="début"),Tableau_calcul[[#This Row],[agrégat.début]],""))</f>
        <v/>
      </c>
      <c r="I100" s="7" t="str">
        <f t="shared" si="3"/>
        <v/>
      </c>
      <c r="J100" s="8">
        <f>COUNTIF('Calcul auto'!B100:$B$367,"Plein traitement")+COUNTIF($K$1:K99,"Plein traitement")</f>
        <v>0</v>
      </c>
      <c r="K10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auto'!B99:$B$367,"Plein traitement")+COUNTIF($K$1:K99,"Plein traitement"),COUNTIF('Calcul auto'!B100:B$367,"Plein traitement")+COUNTIF($K$1:K99,"Plein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ans",COUNTIF(B100:$B$367,"Demi traitement")+COUNTIF($K$1:K99,"Demi traitement")&gt;=30),AND(Ancienneté="&gt;= 2 et &lt; 3 ans",COUNTIF(B100:$B$367,"Demi traitement")+COUNTIF($K$1:K99,"Demi traitement")&gt;=60),AND(Ancienneté="3 ans ou plus",COUNTIF(B100:$B$367,"Demi traitement")+COUNTIF($K$1:K99,"Demi traitement")&gt;=90))),"Sans traitement","Demi traitement"))))))</f>
        <v/>
      </c>
    </row>
    <row r="101" spans="1:11" x14ac:dyDescent="0.25">
      <c r="A101" s="7" t="e">
        <f t="shared" si="2"/>
        <v>#NUM!</v>
      </c>
      <c r="B10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01" s="8" t="str">
        <f>IF(Tableau_calcul[[#This Row],[Traitement]]&lt;&gt;K100,"début",IF(Tableau_calcul[[#This Row],[Traitement]]&lt;&gt;K102,"fin","continue"))</f>
        <v>continue</v>
      </c>
      <c r="E101" s="8">
        <f>COUNTIF($D$2:D101,"début")</f>
        <v>1</v>
      </c>
      <c r="F101" s="8" t="str">
        <f>CONCATENATE(IF(Tableau_calcul[[#This Row],[Traitement]]&lt;&gt;K100,"début",IF(Tableau_calcul[[#This Row],[Traitement]]&lt;&gt;K102,"fin","continue")),COUNTIF($D$2:D101,"début"))</f>
        <v>continue1</v>
      </c>
      <c r="G101" s="11" t="str">
        <f>IF(LEFT(Tableau_calcul[[#This Row],[agrégat.période]],5)="début",Tableau_calcul[[#This Row],[Date]],"")</f>
        <v/>
      </c>
      <c r="H101" s="11" t="str">
        <f>IF(AND(Tableau_calcul[[#This Row],[agrégat.période]]="début",D102&lt;&gt;"début"),VLOOKUP(CONCATENATE("fin",Tableau_calcul[[#This Row],[agrégat.num]]),Tableau_calcul[[agrégat.num.période]:[Date]],4,FALSE),IF(AND(Tableau_calcul[[#This Row],[agrégat.période]]="début",D102="début"),Tableau_calcul[[#This Row],[agrégat.début]],""))</f>
        <v/>
      </c>
      <c r="I101" s="7" t="str">
        <f t="shared" si="3"/>
        <v/>
      </c>
      <c r="J101" s="8">
        <f>COUNTIF('Calcul auto'!B101:$B$367,"Plein traitement")+COUNTIF($K$1:K100,"Plein traitement")</f>
        <v>0</v>
      </c>
      <c r="K10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auto'!B100:$B$367,"Plein traitement")+COUNTIF($K$1:K100,"Plein traitement"),COUNTIF('Calcul auto'!B101:B$367,"Plein traitement")+COUNTIF($K$1:K100,"Plein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ans",COUNTIF(B101:$B$367,"Demi traitement")+COUNTIF($K$1:K100,"Demi traitement")&gt;=30),AND(Ancienneté="&gt;= 2 et &lt; 3 ans",COUNTIF(B101:$B$367,"Demi traitement")+COUNTIF($K$1:K100,"Demi traitement")&gt;=60),AND(Ancienneté="3 ans ou plus",COUNTIF(B101:$B$367,"Demi traitement")+COUNTIF($K$1:K100,"Demi traitement")&gt;=90))),"Sans traitement","Demi traitement"))))))</f>
        <v/>
      </c>
    </row>
    <row r="102" spans="1:11" x14ac:dyDescent="0.25">
      <c r="A102" s="7" t="e">
        <f t="shared" si="2"/>
        <v>#NUM!</v>
      </c>
      <c r="B10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02" s="8" t="str">
        <f>IF(Tableau_calcul[[#This Row],[Traitement]]&lt;&gt;K101,"début",IF(Tableau_calcul[[#This Row],[Traitement]]&lt;&gt;K103,"fin","continue"))</f>
        <v>continue</v>
      </c>
      <c r="E102" s="8">
        <f>COUNTIF($D$2:D102,"début")</f>
        <v>1</v>
      </c>
      <c r="F102" s="8" t="str">
        <f>CONCATENATE(IF(Tableau_calcul[[#This Row],[Traitement]]&lt;&gt;K101,"début",IF(Tableau_calcul[[#This Row],[Traitement]]&lt;&gt;K103,"fin","continue")),COUNTIF($D$2:D102,"début"))</f>
        <v>continue1</v>
      </c>
      <c r="G102" s="11" t="str">
        <f>IF(LEFT(Tableau_calcul[[#This Row],[agrégat.période]],5)="début",Tableau_calcul[[#This Row],[Date]],"")</f>
        <v/>
      </c>
      <c r="H102" s="11" t="str">
        <f>IF(AND(Tableau_calcul[[#This Row],[agrégat.période]]="début",D103&lt;&gt;"début"),VLOOKUP(CONCATENATE("fin",Tableau_calcul[[#This Row],[agrégat.num]]),Tableau_calcul[[agrégat.num.période]:[Date]],4,FALSE),IF(AND(Tableau_calcul[[#This Row],[agrégat.période]]="début",D103="début"),Tableau_calcul[[#This Row],[agrégat.début]],""))</f>
        <v/>
      </c>
      <c r="I102" s="7" t="str">
        <f t="shared" si="3"/>
        <v/>
      </c>
      <c r="J102" s="8">
        <f>COUNTIF('Calcul auto'!B102:$B$367,"Plein traitement")+COUNTIF($K$1:K101,"Plein traitement")</f>
        <v>0</v>
      </c>
      <c r="K10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auto'!B101:$B$367,"Plein traitement")+COUNTIF($K$1:K101,"Plein traitement"),COUNTIF('Calcul auto'!B102:B$367,"Plein traitement")+COUNTIF($K$1:K101,"Plein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ans",COUNTIF(B102:$B$367,"Demi traitement")+COUNTIF($K$1:K101,"Demi traitement")&gt;=30),AND(Ancienneté="&gt;= 2 et &lt; 3 ans",COUNTIF(B102:$B$367,"Demi traitement")+COUNTIF($K$1:K101,"Demi traitement")&gt;=60),AND(Ancienneté="3 ans ou plus",COUNTIF(B102:$B$367,"Demi traitement")+COUNTIF($K$1:K101,"Demi traitement")&gt;=90))),"Sans traitement","Demi traitement"))))))</f>
        <v/>
      </c>
    </row>
    <row r="103" spans="1:11" x14ac:dyDescent="0.25">
      <c r="A103" s="7" t="e">
        <f t="shared" si="2"/>
        <v>#NUM!</v>
      </c>
      <c r="B10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03" s="8" t="str">
        <f>IF(Tableau_calcul[[#This Row],[Traitement]]&lt;&gt;K102,"début",IF(Tableau_calcul[[#This Row],[Traitement]]&lt;&gt;K104,"fin","continue"))</f>
        <v>continue</v>
      </c>
      <c r="E103" s="8">
        <f>COUNTIF($D$2:D103,"début")</f>
        <v>1</v>
      </c>
      <c r="F103" s="8" t="str">
        <f>CONCATENATE(IF(Tableau_calcul[[#This Row],[Traitement]]&lt;&gt;K102,"début",IF(Tableau_calcul[[#This Row],[Traitement]]&lt;&gt;K104,"fin","continue")),COUNTIF($D$2:D103,"début"))</f>
        <v>continue1</v>
      </c>
      <c r="G103" s="11" t="str">
        <f>IF(LEFT(Tableau_calcul[[#This Row],[agrégat.période]],5)="début",Tableau_calcul[[#This Row],[Date]],"")</f>
        <v/>
      </c>
      <c r="H103" s="11" t="str">
        <f>IF(AND(Tableau_calcul[[#This Row],[agrégat.période]]="début",D104&lt;&gt;"début"),VLOOKUP(CONCATENATE("fin",Tableau_calcul[[#This Row],[agrégat.num]]),Tableau_calcul[[agrégat.num.période]:[Date]],4,FALSE),IF(AND(Tableau_calcul[[#This Row],[agrégat.période]]="début",D104="début"),Tableau_calcul[[#This Row],[agrégat.début]],""))</f>
        <v/>
      </c>
      <c r="I103" s="7" t="str">
        <f t="shared" si="3"/>
        <v/>
      </c>
      <c r="J103" s="8">
        <f>COUNTIF('Calcul auto'!B103:$B$367,"Plein traitement")+COUNTIF($K$1:K102,"Plein traitement")</f>
        <v>0</v>
      </c>
      <c r="K10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auto'!B102:$B$367,"Plein traitement")+COUNTIF($K$1:K102,"Plein traitement"),COUNTIF('Calcul auto'!B103:B$367,"Plein traitement")+COUNTIF($K$1:K102,"Plein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ans",COUNTIF(B103:$B$367,"Demi traitement")+COUNTIF($K$1:K102,"Demi traitement")&gt;=30),AND(Ancienneté="&gt;= 2 et &lt; 3 ans",COUNTIF(B103:$B$367,"Demi traitement")+COUNTIF($K$1:K102,"Demi traitement")&gt;=60),AND(Ancienneté="3 ans ou plus",COUNTIF(B103:$B$367,"Demi traitement")+COUNTIF($K$1:K102,"Demi traitement")&gt;=90))),"Sans traitement","Demi traitement"))))))</f>
        <v/>
      </c>
    </row>
    <row r="104" spans="1:11" x14ac:dyDescent="0.25">
      <c r="A104" s="7" t="e">
        <f t="shared" si="2"/>
        <v>#NUM!</v>
      </c>
      <c r="B10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04" s="8" t="str">
        <f>IF(Tableau_calcul[[#This Row],[Traitement]]&lt;&gt;K103,"début",IF(Tableau_calcul[[#This Row],[Traitement]]&lt;&gt;K105,"fin","continue"))</f>
        <v>continue</v>
      </c>
      <c r="E104" s="8">
        <f>COUNTIF($D$2:D104,"début")</f>
        <v>1</v>
      </c>
      <c r="F104" s="8" t="str">
        <f>CONCATENATE(IF(Tableau_calcul[[#This Row],[Traitement]]&lt;&gt;K103,"début",IF(Tableau_calcul[[#This Row],[Traitement]]&lt;&gt;K105,"fin","continue")),COUNTIF($D$2:D104,"début"))</f>
        <v>continue1</v>
      </c>
      <c r="G104" s="11" t="str">
        <f>IF(LEFT(Tableau_calcul[[#This Row],[agrégat.période]],5)="début",Tableau_calcul[[#This Row],[Date]],"")</f>
        <v/>
      </c>
      <c r="H104" s="11" t="str">
        <f>IF(AND(Tableau_calcul[[#This Row],[agrégat.période]]="début",D105&lt;&gt;"début"),VLOOKUP(CONCATENATE("fin",Tableau_calcul[[#This Row],[agrégat.num]]),Tableau_calcul[[agrégat.num.période]:[Date]],4,FALSE),IF(AND(Tableau_calcul[[#This Row],[agrégat.période]]="début",D105="début"),Tableau_calcul[[#This Row],[agrégat.début]],""))</f>
        <v/>
      </c>
      <c r="I104" s="7" t="str">
        <f t="shared" si="3"/>
        <v/>
      </c>
      <c r="J104" s="8">
        <f>COUNTIF('Calcul auto'!B104:$B$367,"Plein traitement")+COUNTIF($K$1:K103,"Plein traitement")</f>
        <v>0</v>
      </c>
      <c r="K10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auto'!B103:$B$367,"Plein traitement")+COUNTIF($K$1:K103,"Plein traitement"),COUNTIF('Calcul auto'!B104:B$367,"Plein traitement")+COUNTIF($K$1:K103,"Plein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ans",COUNTIF(B104:$B$367,"Demi traitement")+COUNTIF($K$1:K103,"Demi traitement")&gt;=30),AND(Ancienneté="&gt;= 2 et &lt; 3 ans",COUNTIF(B104:$B$367,"Demi traitement")+COUNTIF($K$1:K103,"Demi traitement")&gt;=60),AND(Ancienneté="3 ans ou plus",COUNTIF(B104:$B$367,"Demi traitement")+COUNTIF($K$1:K103,"Demi traitement")&gt;=90))),"Sans traitement","Demi traitement"))))))</f>
        <v/>
      </c>
    </row>
    <row r="105" spans="1:11" x14ac:dyDescent="0.25">
      <c r="A105" s="7" t="e">
        <f t="shared" si="2"/>
        <v>#NUM!</v>
      </c>
      <c r="B10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05" s="8" t="str">
        <f>IF(Tableau_calcul[[#This Row],[Traitement]]&lt;&gt;K104,"début",IF(Tableau_calcul[[#This Row],[Traitement]]&lt;&gt;K106,"fin","continue"))</f>
        <v>continue</v>
      </c>
      <c r="E105" s="8">
        <f>COUNTIF($D$2:D105,"début")</f>
        <v>1</v>
      </c>
      <c r="F105" s="8" t="str">
        <f>CONCATENATE(IF(Tableau_calcul[[#This Row],[Traitement]]&lt;&gt;K104,"début",IF(Tableau_calcul[[#This Row],[Traitement]]&lt;&gt;K106,"fin","continue")),COUNTIF($D$2:D105,"début"))</f>
        <v>continue1</v>
      </c>
      <c r="G105" s="11" t="str">
        <f>IF(LEFT(Tableau_calcul[[#This Row],[agrégat.période]],5)="début",Tableau_calcul[[#This Row],[Date]],"")</f>
        <v/>
      </c>
      <c r="H105" s="11" t="str">
        <f>IF(AND(Tableau_calcul[[#This Row],[agrégat.période]]="début",D106&lt;&gt;"début"),VLOOKUP(CONCATENATE("fin",Tableau_calcul[[#This Row],[agrégat.num]]),Tableau_calcul[[agrégat.num.période]:[Date]],4,FALSE),IF(AND(Tableau_calcul[[#This Row],[agrégat.période]]="début",D106="début"),Tableau_calcul[[#This Row],[agrégat.début]],""))</f>
        <v/>
      </c>
      <c r="I105" s="7" t="str">
        <f t="shared" si="3"/>
        <v/>
      </c>
      <c r="J105" s="8">
        <f>COUNTIF('Calcul auto'!B105:$B$367,"Plein traitement")+COUNTIF($K$1:K104,"Plein traitement")</f>
        <v>0</v>
      </c>
      <c r="K10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auto'!B104:$B$367,"Plein traitement")+COUNTIF($K$1:K104,"Plein traitement"),COUNTIF('Calcul auto'!B105:B$367,"Plein traitement")+COUNTIF($K$1:K104,"Plein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ans",COUNTIF(B105:$B$367,"Demi traitement")+COUNTIF($K$1:K104,"Demi traitement")&gt;=30),AND(Ancienneté="&gt;= 2 et &lt; 3 ans",COUNTIF(B105:$B$367,"Demi traitement")+COUNTIF($K$1:K104,"Demi traitement")&gt;=60),AND(Ancienneté="3 ans ou plus",COUNTIF(B105:$B$367,"Demi traitement")+COUNTIF($K$1:K104,"Demi traitement")&gt;=90))),"Sans traitement","Demi traitement"))))))</f>
        <v/>
      </c>
    </row>
    <row r="106" spans="1:11" x14ac:dyDescent="0.25">
      <c r="A106" s="7" t="e">
        <f t="shared" si="2"/>
        <v>#NUM!</v>
      </c>
      <c r="B10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06" s="8" t="str">
        <f>IF(Tableau_calcul[[#This Row],[Traitement]]&lt;&gt;K105,"début",IF(Tableau_calcul[[#This Row],[Traitement]]&lt;&gt;K107,"fin","continue"))</f>
        <v>continue</v>
      </c>
      <c r="E106" s="8">
        <f>COUNTIF($D$2:D106,"début")</f>
        <v>1</v>
      </c>
      <c r="F106" s="8" t="str">
        <f>CONCATENATE(IF(Tableau_calcul[[#This Row],[Traitement]]&lt;&gt;K105,"début",IF(Tableau_calcul[[#This Row],[Traitement]]&lt;&gt;K107,"fin","continue")),COUNTIF($D$2:D106,"début"))</f>
        <v>continue1</v>
      </c>
      <c r="G106" s="11" t="str">
        <f>IF(LEFT(Tableau_calcul[[#This Row],[agrégat.période]],5)="début",Tableau_calcul[[#This Row],[Date]],"")</f>
        <v/>
      </c>
      <c r="H106" s="11" t="str">
        <f>IF(AND(Tableau_calcul[[#This Row],[agrégat.période]]="début",D107&lt;&gt;"début"),VLOOKUP(CONCATENATE("fin",Tableau_calcul[[#This Row],[agrégat.num]]),Tableau_calcul[[agrégat.num.période]:[Date]],4,FALSE),IF(AND(Tableau_calcul[[#This Row],[agrégat.période]]="début",D107="début"),Tableau_calcul[[#This Row],[agrégat.début]],""))</f>
        <v/>
      </c>
      <c r="I106" s="7" t="str">
        <f t="shared" si="3"/>
        <v/>
      </c>
      <c r="J106" s="8">
        <f>COUNTIF('Calcul auto'!B106:$B$367,"Plein traitement")+COUNTIF($K$1:K105,"Plein traitement")</f>
        <v>0</v>
      </c>
      <c r="K10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auto'!B105:$B$367,"Plein traitement")+COUNTIF($K$1:K105,"Plein traitement"),COUNTIF('Calcul auto'!B106:B$367,"Plein traitement")+COUNTIF($K$1:K105,"Plein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ans",COUNTIF(B106:$B$367,"Demi traitement")+COUNTIF($K$1:K105,"Demi traitement")&gt;=30),AND(Ancienneté="&gt;= 2 et &lt; 3 ans",COUNTIF(B106:$B$367,"Demi traitement")+COUNTIF($K$1:K105,"Demi traitement")&gt;=60),AND(Ancienneté="3 ans ou plus",COUNTIF(B106:$B$367,"Demi traitement")+COUNTIF($K$1:K105,"Demi traitement")&gt;=90))),"Sans traitement","Demi traitement"))))))</f>
        <v/>
      </c>
    </row>
    <row r="107" spans="1:11" x14ac:dyDescent="0.25">
      <c r="A107" s="7" t="e">
        <f t="shared" si="2"/>
        <v>#NUM!</v>
      </c>
      <c r="B10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07" s="8" t="str">
        <f>IF(Tableau_calcul[[#This Row],[Traitement]]&lt;&gt;K106,"début",IF(Tableau_calcul[[#This Row],[Traitement]]&lt;&gt;K108,"fin","continue"))</f>
        <v>continue</v>
      </c>
      <c r="E107" s="8">
        <f>COUNTIF($D$2:D107,"début")</f>
        <v>1</v>
      </c>
      <c r="F107" s="8" t="str">
        <f>CONCATENATE(IF(Tableau_calcul[[#This Row],[Traitement]]&lt;&gt;K106,"début",IF(Tableau_calcul[[#This Row],[Traitement]]&lt;&gt;K108,"fin","continue")),COUNTIF($D$2:D107,"début"))</f>
        <v>continue1</v>
      </c>
      <c r="G107" s="11" t="str">
        <f>IF(LEFT(Tableau_calcul[[#This Row],[agrégat.période]],5)="début",Tableau_calcul[[#This Row],[Date]],"")</f>
        <v/>
      </c>
      <c r="H107" s="11" t="str">
        <f>IF(AND(Tableau_calcul[[#This Row],[agrégat.période]]="début",D108&lt;&gt;"début"),VLOOKUP(CONCATENATE("fin",Tableau_calcul[[#This Row],[agrégat.num]]),Tableau_calcul[[agrégat.num.période]:[Date]],4,FALSE),IF(AND(Tableau_calcul[[#This Row],[agrégat.période]]="début",D108="début"),Tableau_calcul[[#This Row],[agrégat.début]],""))</f>
        <v/>
      </c>
      <c r="I107" s="7" t="str">
        <f t="shared" si="3"/>
        <v/>
      </c>
      <c r="J107" s="8">
        <f>COUNTIF('Calcul auto'!B107:$B$367,"Plein traitement")+COUNTIF($K$1:K106,"Plein traitement")</f>
        <v>0</v>
      </c>
      <c r="K10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auto'!B106:$B$367,"Plein traitement")+COUNTIF($K$1:K106,"Plein traitement"),COUNTIF('Calcul auto'!B107:B$367,"Plein traitement")+COUNTIF($K$1:K106,"Plein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ans",COUNTIF(B107:$B$367,"Demi traitement")+COUNTIF($K$1:K106,"Demi traitement")&gt;=30),AND(Ancienneté="&gt;= 2 et &lt; 3 ans",COUNTIF(B107:$B$367,"Demi traitement")+COUNTIF($K$1:K106,"Demi traitement")&gt;=60),AND(Ancienneté="3 ans ou plus",COUNTIF(B107:$B$367,"Demi traitement")+COUNTIF($K$1:K106,"Demi traitement")&gt;=90))),"Sans traitement","Demi traitement"))))))</f>
        <v/>
      </c>
    </row>
    <row r="108" spans="1:11" x14ac:dyDescent="0.25">
      <c r="A108" s="7" t="e">
        <f t="shared" si="2"/>
        <v>#NUM!</v>
      </c>
      <c r="B10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08" s="8" t="str">
        <f>IF(Tableau_calcul[[#This Row],[Traitement]]&lt;&gt;K107,"début",IF(Tableau_calcul[[#This Row],[Traitement]]&lt;&gt;K109,"fin","continue"))</f>
        <v>continue</v>
      </c>
      <c r="E108" s="8">
        <f>COUNTIF($D$2:D108,"début")</f>
        <v>1</v>
      </c>
      <c r="F108" s="8" t="str">
        <f>CONCATENATE(IF(Tableau_calcul[[#This Row],[Traitement]]&lt;&gt;K107,"début",IF(Tableau_calcul[[#This Row],[Traitement]]&lt;&gt;K109,"fin","continue")),COUNTIF($D$2:D108,"début"))</f>
        <v>continue1</v>
      </c>
      <c r="G108" s="11" t="str">
        <f>IF(LEFT(Tableau_calcul[[#This Row],[agrégat.période]],5)="début",Tableau_calcul[[#This Row],[Date]],"")</f>
        <v/>
      </c>
      <c r="H108" s="11" t="str">
        <f>IF(AND(Tableau_calcul[[#This Row],[agrégat.période]]="début",D109&lt;&gt;"début"),VLOOKUP(CONCATENATE("fin",Tableau_calcul[[#This Row],[agrégat.num]]),Tableau_calcul[[agrégat.num.période]:[Date]],4,FALSE),IF(AND(Tableau_calcul[[#This Row],[agrégat.période]]="début",D109="début"),Tableau_calcul[[#This Row],[agrégat.début]],""))</f>
        <v/>
      </c>
      <c r="I108" s="7" t="str">
        <f t="shared" si="3"/>
        <v/>
      </c>
      <c r="J108" s="8">
        <f>COUNTIF('Calcul auto'!B108:$B$367,"Plein traitement")+COUNTIF($K$1:K107,"Plein traitement")</f>
        <v>0</v>
      </c>
      <c r="K10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auto'!B107:$B$367,"Plein traitement")+COUNTIF($K$1:K107,"Plein traitement"),COUNTIF('Calcul auto'!B108:B$367,"Plein traitement")+COUNTIF($K$1:K107,"Plein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ans",COUNTIF(B108:$B$367,"Demi traitement")+COUNTIF($K$1:K107,"Demi traitement")&gt;=30),AND(Ancienneté="&gt;= 2 et &lt; 3 ans",COUNTIF(B108:$B$367,"Demi traitement")+COUNTIF($K$1:K107,"Demi traitement")&gt;=60),AND(Ancienneté="3 ans ou plus",COUNTIF(B108:$B$367,"Demi traitement")+COUNTIF($K$1:K107,"Demi traitement")&gt;=90))),"Sans traitement","Demi traitement"))))))</f>
        <v/>
      </c>
    </row>
    <row r="109" spans="1:11" x14ac:dyDescent="0.25">
      <c r="A109" s="7" t="e">
        <f t="shared" si="2"/>
        <v>#NUM!</v>
      </c>
      <c r="B10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09" s="8" t="str">
        <f>IF(Tableau_calcul[[#This Row],[Traitement]]&lt;&gt;K108,"début",IF(Tableau_calcul[[#This Row],[Traitement]]&lt;&gt;K110,"fin","continue"))</f>
        <v>continue</v>
      </c>
      <c r="E109" s="8">
        <f>COUNTIF($D$2:D109,"début")</f>
        <v>1</v>
      </c>
      <c r="F109" s="8" t="str">
        <f>CONCATENATE(IF(Tableau_calcul[[#This Row],[Traitement]]&lt;&gt;K108,"début",IF(Tableau_calcul[[#This Row],[Traitement]]&lt;&gt;K110,"fin","continue")),COUNTIF($D$2:D109,"début"))</f>
        <v>continue1</v>
      </c>
      <c r="G109" s="11" t="str">
        <f>IF(LEFT(Tableau_calcul[[#This Row],[agrégat.période]],5)="début",Tableau_calcul[[#This Row],[Date]],"")</f>
        <v/>
      </c>
      <c r="H109" s="11" t="str">
        <f>IF(AND(Tableau_calcul[[#This Row],[agrégat.période]]="début",D110&lt;&gt;"début"),VLOOKUP(CONCATENATE("fin",Tableau_calcul[[#This Row],[agrégat.num]]),Tableau_calcul[[agrégat.num.période]:[Date]],4,FALSE),IF(AND(Tableau_calcul[[#This Row],[agrégat.période]]="début",D110="début"),Tableau_calcul[[#This Row],[agrégat.début]],""))</f>
        <v/>
      </c>
      <c r="I109" s="7" t="str">
        <f t="shared" si="3"/>
        <v/>
      </c>
      <c r="J109" s="8">
        <f>COUNTIF('Calcul auto'!B109:$B$367,"Plein traitement")+COUNTIF($K$1:K108,"Plein traitement")</f>
        <v>0</v>
      </c>
      <c r="K10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auto'!B108:$B$367,"Plein traitement")+COUNTIF($K$1:K108,"Plein traitement"),COUNTIF('Calcul auto'!B109:B$367,"Plein traitement")+COUNTIF($K$1:K108,"Plein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ans",COUNTIF(B109:$B$367,"Demi traitement")+COUNTIF($K$1:K108,"Demi traitement")&gt;=30),AND(Ancienneté="&gt;= 2 et &lt; 3 ans",COUNTIF(B109:$B$367,"Demi traitement")+COUNTIF($K$1:K108,"Demi traitement")&gt;=60),AND(Ancienneté="3 ans ou plus",COUNTIF(B109:$B$367,"Demi traitement")+COUNTIF($K$1:K108,"Demi traitement")&gt;=90))),"Sans traitement","Demi traitement"))))))</f>
        <v/>
      </c>
    </row>
    <row r="110" spans="1:11" x14ac:dyDescent="0.25">
      <c r="A110" s="7" t="e">
        <f t="shared" si="2"/>
        <v>#NUM!</v>
      </c>
      <c r="B11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10" s="8" t="str">
        <f>IF(Tableau_calcul[[#This Row],[Traitement]]&lt;&gt;K109,"début",IF(Tableau_calcul[[#This Row],[Traitement]]&lt;&gt;K111,"fin","continue"))</f>
        <v>continue</v>
      </c>
      <c r="E110" s="8">
        <f>COUNTIF($D$2:D110,"début")</f>
        <v>1</v>
      </c>
      <c r="F110" s="8" t="str">
        <f>CONCATENATE(IF(Tableau_calcul[[#This Row],[Traitement]]&lt;&gt;K109,"début",IF(Tableau_calcul[[#This Row],[Traitement]]&lt;&gt;K111,"fin","continue")),COUNTIF($D$2:D110,"début"))</f>
        <v>continue1</v>
      </c>
      <c r="G110" s="11" t="str">
        <f>IF(LEFT(Tableau_calcul[[#This Row],[agrégat.période]],5)="début",Tableau_calcul[[#This Row],[Date]],"")</f>
        <v/>
      </c>
      <c r="H110" s="11" t="str">
        <f>IF(AND(Tableau_calcul[[#This Row],[agrégat.période]]="début",D111&lt;&gt;"début"),VLOOKUP(CONCATENATE("fin",Tableau_calcul[[#This Row],[agrégat.num]]),Tableau_calcul[[agrégat.num.période]:[Date]],4,FALSE),IF(AND(Tableau_calcul[[#This Row],[agrégat.période]]="début",D111="début"),Tableau_calcul[[#This Row],[agrégat.début]],""))</f>
        <v/>
      </c>
      <c r="I110" s="7" t="str">
        <f t="shared" si="3"/>
        <v/>
      </c>
      <c r="J110" s="8">
        <f>COUNTIF('Calcul auto'!B110:$B$367,"Plein traitement")+COUNTIF($K$1:K109,"Plein traitement")</f>
        <v>0</v>
      </c>
      <c r="K11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auto'!B109:$B$367,"Plein traitement")+COUNTIF($K$1:K109,"Plein traitement"),COUNTIF('Calcul auto'!B110:B$367,"Plein traitement")+COUNTIF($K$1:K109,"Plein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ans",COUNTIF(B110:$B$367,"Demi traitement")+COUNTIF($K$1:K109,"Demi traitement")&gt;=30),AND(Ancienneté="&gt;= 2 et &lt; 3 ans",COUNTIF(B110:$B$367,"Demi traitement")+COUNTIF($K$1:K109,"Demi traitement")&gt;=60),AND(Ancienneté="3 ans ou plus",COUNTIF(B110:$B$367,"Demi traitement")+COUNTIF($K$1:K109,"Demi traitement")&gt;=90))),"Sans traitement","Demi traitement"))))))</f>
        <v/>
      </c>
    </row>
    <row r="111" spans="1:11" x14ac:dyDescent="0.25">
      <c r="A111" s="7" t="e">
        <f t="shared" si="2"/>
        <v>#NUM!</v>
      </c>
      <c r="B11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11" s="8" t="str">
        <f>IF(Tableau_calcul[[#This Row],[Traitement]]&lt;&gt;K110,"début",IF(Tableau_calcul[[#This Row],[Traitement]]&lt;&gt;K112,"fin","continue"))</f>
        <v>continue</v>
      </c>
      <c r="E111" s="8">
        <f>COUNTIF($D$2:D111,"début")</f>
        <v>1</v>
      </c>
      <c r="F111" s="8" t="str">
        <f>CONCATENATE(IF(Tableau_calcul[[#This Row],[Traitement]]&lt;&gt;K110,"début",IF(Tableau_calcul[[#This Row],[Traitement]]&lt;&gt;K112,"fin","continue")),COUNTIF($D$2:D111,"début"))</f>
        <v>continue1</v>
      </c>
      <c r="G111" s="11" t="str">
        <f>IF(LEFT(Tableau_calcul[[#This Row],[agrégat.période]],5)="début",Tableau_calcul[[#This Row],[Date]],"")</f>
        <v/>
      </c>
      <c r="H111" s="11" t="str">
        <f>IF(AND(Tableau_calcul[[#This Row],[agrégat.période]]="début",D112&lt;&gt;"début"),VLOOKUP(CONCATENATE("fin",Tableau_calcul[[#This Row],[agrégat.num]]),Tableau_calcul[[agrégat.num.période]:[Date]],4,FALSE),IF(AND(Tableau_calcul[[#This Row],[agrégat.période]]="début",D112="début"),Tableau_calcul[[#This Row],[agrégat.début]],""))</f>
        <v/>
      </c>
      <c r="I111" s="7" t="str">
        <f t="shared" si="3"/>
        <v/>
      </c>
      <c r="J111" s="8">
        <f>COUNTIF('Calcul auto'!B111:$B$367,"Plein traitement")+COUNTIF($K$1:K110,"Plein traitement")</f>
        <v>0</v>
      </c>
      <c r="K11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auto'!B110:$B$367,"Plein traitement")+COUNTIF($K$1:K110,"Plein traitement"),COUNTIF('Calcul auto'!B111:B$367,"Plein traitement")+COUNTIF($K$1:K110,"Plein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ans",COUNTIF(B111:$B$367,"Demi traitement")+COUNTIF($K$1:K110,"Demi traitement")&gt;=30),AND(Ancienneté="&gt;= 2 et &lt; 3 ans",COUNTIF(B111:$B$367,"Demi traitement")+COUNTIF($K$1:K110,"Demi traitement")&gt;=60),AND(Ancienneté="3 ans ou plus",COUNTIF(B111:$B$367,"Demi traitement")+COUNTIF($K$1:K110,"Demi traitement")&gt;=90))),"Sans traitement","Demi traitement"))))))</f>
        <v/>
      </c>
    </row>
    <row r="112" spans="1:11" x14ac:dyDescent="0.25">
      <c r="A112" s="7" t="e">
        <f t="shared" si="2"/>
        <v>#NUM!</v>
      </c>
      <c r="B11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12" s="8" t="str">
        <f>IF(Tableau_calcul[[#This Row],[Traitement]]&lt;&gt;K111,"début",IF(Tableau_calcul[[#This Row],[Traitement]]&lt;&gt;K113,"fin","continue"))</f>
        <v>continue</v>
      </c>
      <c r="E112" s="8">
        <f>COUNTIF($D$2:D112,"début")</f>
        <v>1</v>
      </c>
      <c r="F112" s="8" t="str">
        <f>CONCATENATE(IF(Tableau_calcul[[#This Row],[Traitement]]&lt;&gt;K111,"début",IF(Tableau_calcul[[#This Row],[Traitement]]&lt;&gt;K113,"fin","continue")),COUNTIF($D$2:D112,"début"))</f>
        <v>continue1</v>
      </c>
      <c r="G112" s="11" t="str">
        <f>IF(LEFT(Tableau_calcul[[#This Row],[agrégat.période]],5)="début",Tableau_calcul[[#This Row],[Date]],"")</f>
        <v/>
      </c>
      <c r="H112" s="11" t="str">
        <f>IF(AND(Tableau_calcul[[#This Row],[agrégat.période]]="début",D113&lt;&gt;"début"),VLOOKUP(CONCATENATE("fin",Tableau_calcul[[#This Row],[agrégat.num]]),Tableau_calcul[[agrégat.num.période]:[Date]],4,FALSE),IF(AND(Tableau_calcul[[#This Row],[agrégat.période]]="début",D113="début"),Tableau_calcul[[#This Row],[agrégat.début]],""))</f>
        <v/>
      </c>
      <c r="I112" s="7" t="str">
        <f t="shared" si="3"/>
        <v/>
      </c>
      <c r="J112" s="8">
        <f>COUNTIF('Calcul auto'!B112:$B$367,"Plein traitement")+COUNTIF($K$1:K111,"Plein traitement")</f>
        <v>0</v>
      </c>
      <c r="K11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auto'!B111:$B$367,"Plein traitement")+COUNTIF($K$1:K111,"Plein traitement"),COUNTIF('Calcul auto'!B112:B$367,"Plein traitement")+COUNTIF($K$1:K111,"Plein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ans",COUNTIF(B112:$B$367,"Demi traitement")+COUNTIF($K$1:K111,"Demi traitement")&gt;=30),AND(Ancienneté="&gt;= 2 et &lt; 3 ans",COUNTIF(B112:$B$367,"Demi traitement")+COUNTIF($K$1:K111,"Demi traitement")&gt;=60),AND(Ancienneté="3 ans ou plus",COUNTIF(B112:$B$367,"Demi traitement")+COUNTIF($K$1:K111,"Demi traitement")&gt;=90))),"Sans traitement","Demi traitement"))))))</f>
        <v/>
      </c>
    </row>
    <row r="113" spans="1:11" x14ac:dyDescent="0.25">
      <c r="A113" s="7" t="e">
        <f t="shared" si="2"/>
        <v>#NUM!</v>
      </c>
      <c r="B11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13" s="8" t="str">
        <f>IF(Tableau_calcul[[#This Row],[Traitement]]&lt;&gt;K112,"début",IF(Tableau_calcul[[#This Row],[Traitement]]&lt;&gt;K114,"fin","continue"))</f>
        <v>continue</v>
      </c>
      <c r="E113" s="8">
        <f>COUNTIF($D$2:D113,"début")</f>
        <v>1</v>
      </c>
      <c r="F113" s="8" t="str">
        <f>CONCATENATE(IF(Tableau_calcul[[#This Row],[Traitement]]&lt;&gt;K112,"début",IF(Tableau_calcul[[#This Row],[Traitement]]&lt;&gt;K114,"fin","continue")),COUNTIF($D$2:D113,"début"))</f>
        <v>continue1</v>
      </c>
      <c r="G113" s="11" t="str">
        <f>IF(LEFT(Tableau_calcul[[#This Row],[agrégat.période]],5)="début",Tableau_calcul[[#This Row],[Date]],"")</f>
        <v/>
      </c>
      <c r="H113" s="11" t="str">
        <f>IF(AND(Tableau_calcul[[#This Row],[agrégat.période]]="début",D114&lt;&gt;"début"),VLOOKUP(CONCATENATE("fin",Tableau_calcul[[#This Row],[agrégat.num]]),Tableau_calcul[[agrégat.num.période]:[Date]],4,FALSE),IF(AND(Tableau_calcul[[#This Row],[agrégat.période]]="début",D114="début"),Tableau_calcul[[#This Row],[agrégat.début]],""))</f>
        <v/>
      </c>
      <c r="I113" s="7" t="str">
        <f t="shared" si="3"/>
        <v/>
      </c>
      <c r="J113" s="8">
        <f>COUNTIF('Calcul auto'!B113:$B$367,"Plein traitement")+COUNTIF($K$1:K112,"Plein traitement")</f>
        <v>0</v>
      </c>
      <c r="K11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auto'!B112:$B$367,"Plein traitement")+COUNTIF($K$1:K112,"Plein traitement"),COUNTIF('Calcul auto'!B113:B$367,"Plein traitement")+COUNTIF($K$1:K112,"Plein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ans",COUNTIF(B113:$B$367,"Demi traitement")+COUNTIF($K$1:K112,"Demi traitement")&gt;=30),AND(Ancienneté="&gt;= 2 et &lt; 3 ans",COUNTIF(B113:$B$367,"Demi traitement")+COUNTIF($K$1:K112,"Demi traitement")&gt;=60),AND(Ancienneté="3 ans ou plus",COUNTIF(B113:$B$367,"Demi traitement")+COUNTIF($K$1:K112,"Demi traitement")&gt;=90))),"Sans traitement","Demi traitement"))))))</f>
        <v/>
      </c>
    </row>
    <row r="114" spans="1:11" x14ac:dyDescent="0.25">
      <c r="A114" s="7" t="e">
        <f t="shared" si="2"/>
        <v>#NUM!</v>
      </c>
      <c r="B11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14" s="8" t="str">
        <f>IF(Tableau_calcul[[#This Row],[Traitement]]&lt;&gt;K113,"début",IF(Tableau_calcul[[#This Row],[Traitement]]&lt;&gt;K115,"fin","continue"))</f>
        <v>continue</v>
      </c>
      <c r="E114" s="8">
        <f>COUNTIF($D$2:D114,"début")</f>
        <v>1</v>
      </c>
      <c r="F114" s="8" t="str">
        <f>CONCATENATE(IF(Tableau_calcul[[#This Row],[Traitement]]&lt;&gt;K113,"début",IF(Tableau_calcul[[#This Row],[Traitement]]&lt;&gt;K115,"fin","continue")),COUNTIF($D$2:D114,"début"))</f>
        <v>continue1</v>
      </c>
      <c r="G114" s="11" t="str">
        <f>IF(LEFT(Tableau_calcul[[#This Row],[agrégat.période]],5)="début",Tableau_calcul[[#This Row],[Date]],"")</f>
        <v/>
      </c>
      <c r="H114" s="11" t="str">
        <f>IF(AND(Tableau_calcul[[#This Row],[agrégat.période]]="début",D115&lt;&gt;"début"),VLOOKUP(CONCATENATE("fin",Tableau_calcul[[#This Row],[agrégat.num]]),Tableau_calcul[[agrégat.num.période]:[Date]],4,FALSE),IF(AND(Tableau_calcul[[#This Row],[agrégat.période]]="début",D115="début"),Tableau_calcul[[#This Row],[agrégat.début]],""))</f>
        <v/>
      </c>
      <c r="I114" s="7" t="str">
        <f t="shared" si="3"/>
        <v/>
      </c>
      <c r="J114" s="8">
        <f>COUNTIF('Calcul auto'!B114:$B$367,"Plein traitement")+COUNTIF($K$1:K113,"Plein traitement")</f>
        <v>0</v>
      </c>
      <c r="K11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auto'!B113:$B$367,"Plein traitement")+COUNTIF($K$1:K113,"Plein traitement"),COUNTIF('Calcul auto'!B114:B$367,"Plein traitement")+COUNTIF($K$1:K113,"Plein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ans",COUNTIF(B114:$B$367,"Demi traitement")+COUNTIF($K$1:K113,"Demi traitement")&gt;=30),AND(Ancienneté="&gt;= 2 et &lt; 3 ans",COUNTIF(B114:$B$367,"Demi traitement")+COUNTIF($K$1:K113,"Demi traitement")&gt;=60),AND(Ancienneté="3 ans ou plus",COUNTIF(B114:$B$367,"Demi traitement")+COUNTIF($K$1:K113,"Demi traitement")&gt;=90))),"Sans traitement","Demi traitement"))))))</f>
        <v/>
      </c>
    </row>
    <row r="115" spans="1:11" x14ac:dyDescent="0.25">
      <c r="A115" s="7" t="e">
        <f t="shared" si="2"/>
        <v>#NUM!</v>
      </c>
      <c r="B11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15" s="8" t="str">
        <f>IF(Tableau_calcul[[#This Row],[Traitement]]&lt;&gt;K114,"début",IF(Tableau_calcul[[#This Row],[Traitement]]&lt;&gt;K116,"fin","continue"))</f>
        <v>continue</v>
      </c>
      <c r="E115" s="8">
        <f>COUNTIF($D$2:D115,"début")</f>
        <v>1</v>
      </c>
      <c r="F115" s="8" t="str">
        <f>CONCATENATE(IF(Tableau_calcul[[#This Row],[Traitement]]&lt;&gt;K114,"début",IF(Tableau_calcul[[#This Row],[Traitement]]&lt;&gt;K116,"fin","continue")),COUNTIF($D$2:D115,"début"))</f>
        <v>continue1</v>
      </c>
      <c r="G115" s="11" t="str">
        <f>IF(LEFT(Tableau_calcul[[#This Row],[agrégat.période]],5)="début",Tableau_calcul[[#This Row],[Date]],"")</f>
        <v/>
      </c>
      <c r="H115" s="11" t="str">
        <f>IF(AND(Tableau_calcul[[#This Row],[agrégat.période]]="début",D116&lt;&gt;"début"),VLOOKUP(CONCATENATE("fin",Tableau_calcul[[#This Row],[agrégat.num]]),Tableau_calcul[[agrégat.num.période]:[Date]],4,FALSE),IF(AND(Tableau_calcul[[#This Row],[agrégat.période]]="début",D116="début"),Tableau_calcul[[#This Row],[agrégat.début]],""))</f>
        <v/>
      </c>
      <c r="I115" s="7" t="str">
        <f t="shared" si="3"/>
        <v/>
      </c>
      <c r="J115" s="8">
        <f>COUNTIF('Calcul auto'!B115:$B$367,"Plein traitement")+COUNTIF($K$1:K114,"Plein traitement")</f>
        <v>0</v>
      </c>
      <c r="K11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auto'!B114:$B$367,"Plein traitement")+COUNTIF($K$1:K114,"Plein traitement"),COUNTIF('Calcul auto'!B115:B$367,"Plein traitement")+COUNTIF($K$1:K114,"Plein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ans",COUNTIF(B115:$B$367,"Demi traitement")+COUNTIF($K$1:K114,"Demi traitement")&gt;=30),AND(Ancienneté="&gt;= 2 et &lt; 3 ans",COUNTIF(B115:$B$367,"Demi traitement")+COUNTIF($K$1:K114,"Demi traitement")&gt;=60),AND(Ancienneté="3 ans ou plus",COUNTIF(B115:$B$367,"Demi traitement")+COUNTIF($K$1:K114,"Demi traitement")&gt;=90))),"Sans traitement","Demi traitement"))))))</f>
        <v/>
      </c>
    </row>
    <row r="116" spans="1:11" x14ac:dyDescent="0.25">
      <c r="A116" s="7" t="e">
        <f t="shared" si="2"/>
        <v>#NUM!</v>
      </c>
      <c r="B11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16" s="8" t="str">
        <f>IF(Tableau_calcul[[#This Row],[Traitement]]&lt;&gt;K115,"début",IF(Tableau_calcul[[#This Row],[Traitement]]&lt;&gt;K117,"fin","continue"))</f>
        <v>continue</v>
      </c>
      <c r="E116" s="8">
        <f>COUNTIF($D$2:D116,"début")</f>
        <v>1</v>
      </c>
      <c r="F116" s="8" t="str">
        <f>CONCATENATE(IF(Tableau_calcul[[#This Row],[Traitement]]&lt;&gt;K115,"début",IF(Tableau_calcul[[#This Row],[Traitement]]&lt;&gt;K117,"fin","continue")),COUNTIF($D$2:D116,"début"))</f>
        <v>continue1</v>
      </c>
      <c r="G116" s="11" t="str">
        <f>IF(LEFT(Tableau_calcul[[#This Row],[agrégat.période]],5)="début",Tableau_calcul[[#This Row],[Date]],"")</f>
        <v/>
      </c>
      <c r="H116" s="11" t="str">
        <f>IF(AND(Tableau_calcul[[#This Row],[agrégat.période]]="début",D117&lt;&gt;"début"),VLOOKUP(CONCATENATE("fin",Tableau_calcul[[#This Row],[agrégat.num]]),Tableau_calcul[[agrégat.num.période]:[Date]],4,FALSE),IF(AND(Tableau_calcul[[#This Row],[agrégat.période]]="début",D117="début"),Tableau_calcul[[#This Row],[agrégat.début]],""))</f>
        <v/>
      </c>
      <c r="I116" s="7" t="str">
        <f t="shared" si="3"/>
        <v/>
      </c>
      <c r="J116" s="8">
        <f>COUNTIF('Calcul auto'!B116:$B$367,"Plein traitement")+COUNTIF($K$1:K115,"Plein traitement")</f>
        <v>0</v>
      </c>
      <c r="K11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auto'!B115:$B$367,"Plein traitement")+COUNTIF($K$1:K115,"Plein traitement"),COUNTIF('Calcul auto'!B116:B$367,"Plein traitement")+COUNTIF($K$1:K115,"Plein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ans",COUNTIF(B116:$B$367,"Demi traitement")+COUNTIF($K$1:K115,"Demi traitement")&gt;=30),AND(Ancienneté="&gt;= 2 et &lt; 3 ans",COUNTIF(B116:$B$367,"Demi traitement")+COUNTIF($K$1:K115,"Demi traitement")&gt;=60),AND(Ancienneté="3 ans ou plus",COUNTIF(B116:$B$367,"Demi traitement")+COUNTIF($K$1:K115,"Demi traitement")&gt;=90))),"Sans traitement","Demi traitement"))))))</f>
        <v/>
      </c>
    </row>
    <row r="117" spans="1:11" x14ac:dyDescent="0.25">
      <c r="A117" s="7" t="e">
        <f t="shared" si="2"/>
        <v>#NUM!</v>
      </c>
      <c r="B11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17" s="8" t="str">
        <f>IF(Tableau_calcul[[#This Row],[Traitement]]&lt;&gt;K116,"début",IF(Tableau_calcul[[#This Row],[Traitement]]&lt;&gt;K118,"fin","continue"))</f>
        <v>continue</v>
      </c>
      <c r="E117" s="8">
        <f>COUNTIF($D$2:D117,"début")</f>
        <v>1</v>
      </c>
      <c r="F117" s="8" t="str">
        <f>CONCATENATE(IF(Tableau_calcul[[#This Row],[Traitement]]&lt;&gt;K116,"début",IF(Tableau_calcul[[#This Row],[Traitement]]&lt;&gt;K118,"fin","continue")),COUNTIF($D$2:D117,"début"))</f>
        <v>continue1</v>
      </c>
      <c r="G117" s="11" t="str">
        <f>IF(LEFT(Tableau_calcul[[#This Row],[agrégat.période]],5)="début",Tableau_calcul[[#This Row],[Date]],"")</f>
        <v/>
      </c>
      <c r="H117" s="11" t="str">
        <f>IF(AND(Tableau_calcul[[#This Row],[agrégat.période]]="début",D118&lt;&gt;"début"),VLOOKUP(CONCATENATE("fin",Tableau_calcul[[#This Row],[agrégat.num]]),Tableau_calcul[[agrégat.num.période]:[Date]],4,FALSE),IF(AND(Tableau_calcul[[#This Row],[agrégat.période]]="début",D118="début"),Tableau_calcul[[#This Row],[agrégat.début]],""))</f>
        <v/>
      </c>
      <c r="I117" s="7" t="str">
        <f t="shared" si="3"/>
        <v/>
      </c>
      <c r="J117" s="8">
        <f>COUNTIF('Calcul auto'!B117:$B$367,"Plein traitement")+COUNTIF($K$1:K116,"Plein traitement")</f>
        <v>0</v>
      </c>
      <c r="K11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auto'!B116:$B$367,"Plein traitement")+COUNTIF($K$1:K116,"Plein traitement"),COUNTIF('Calcul auto'!B117:B$367,"Plein traitement")+COUNTIF($K$1:K116,"Plein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ans",COUNTIF(B117:$B$367,"Demi traitement")+COUNTIF($K$1:K116,"Demi traitement")&gt;=30),AND(Ancienneté="&gt;= 2 et &lt; 3 ans",COUNTIF(B117:$B$367,"Demi traitement")+COUNTIF($K$1:K116,"Demi traitement")&gt;=60),AND(Ancienneté="3 ans ou plus",COUNTIF(B117:$B$367,"Demi traitement")+COUNTIF($K$1:K116,"Demi traitement")&gt;=90))),"Sans traitement","Demi traitement"))))))</f>
        <v/>
      </c>
    </row>
    <row r="118" spans="1:11" x14ac:dyDescent="0.25">
      <c r="A118" s="7" t="e">
        <f t="shared" si="2"/>
        <v>#NUM!</v>
      </c>
      <c r="B11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18" s="8" t="str">
        <f>IF(Tableau_calcul[[#This Row],[Traitement]]&lt;&gt;K117,"début",IF(Tableau_calcul[[#This Row],[Traitement]]&lt;&gt;K119,"fin","continue"))</f>
        <v>continue</v>
      </c>
      <c r="E118" s="8">
        <f>COUNTIF($D$2:D118,"début")</f>
        <v>1</v>
      </c>
      <c r="F118" s="8" t="str">
        <f>CONCATENATE(IF(Tableau_calcul[[#This Row],[Traitement]]&lt;&gt;K117,"début",IF(Tableau_calcul[[#This Row],[Traitement]]&lt;&gt;K119,"fin","continue")),COUNTIF($D$2:D118,"début"))</f>
        <v>continue1</v>
      </c>
      <c r="G118" s="11" t="str">
        <f>IF(LEFT(Tableau_calcul[[#This Row],[agrégat.période]],5)="début",Tableau_calcul[[#This Row],[Date]],"")</f>
        <v/>
      </c>
      <c r="H118" s="11" t="str">
        <f>IF(AND(Tableau_calcul[[#This Row],[agrégat.période]]="début",D119&lt;&gt;"début"),VLOOKUP(CONCATENATE("fin",Tableau_calcul[[#This Row],[agrégat.num]]),Tableau_calcul[[agrégat.num.période]:[Date]],4,FALSE),IF(AND(Tableau_calcul[[#This Row],[agrégat.période]]="début",D119="début"),Tableau_calcul[[#This Row],[agrégat.début]],""))</f>
        <v/>
      </c>
      <c r="I118" s="7" t="str">
        <f t="shared" si="3"/>
        <v/>
      </c>
      <c r="J118" s="8">
        <f>COUNTIF('Calcul auto'!B118:$B$367,"Plein traitement")+COUNTIF($K$1:K117,"Plein traitement")</f>
        <v>0</v>
      </c>
      <c r="K11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auto'!B117:$B$367,"Plein traitement")+COUNTIF($K$1:K117,"Plein traitement"),COUNTIF('Calcul auto'!B118:B$367,"Plein traitement")+COUNTIF($K$1:K117,"Plein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ans",COUNTIF(B118:$B$367,"Demi traitement")+COUNTIF($K$1:K117,"Demi traitement")&gt;=30),AND(Ancienneté="&gt;= 2 et &lt; 3 ans",COUNTIF(B118:$B$367,"Demi traitement")+COUNTIF($K$1:K117,"Demi traitement")&gt;=60),AND(Ancienneté="3 ans ou plus",COUNTIF(B118:$B$367,"Demi traitement")+COUNTIF($K$1:K117,"Demi traitement")&gt;=90))),"Sans traitement","Demi traitement"))))))</f>
        <v/>
      </c>
    </row>
    <row r="119" spans="1:11" x14ac:dyDescent="0.25">
      <c r="A119" s="7" t="e">
        <f t="shared" si="2"/>
        <v>#NUM!</v>
      </c>
      <c r="B11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19" s="8" t="str">
        <f>IF(Tableau_calcul[[#This Row],[Traitement]]&lt;&gt;K118,"début",IF(Tableau_calcul[[#This Row],[Traitement]]&lt;&gt;K120,"fin","continue"))</f>
        <v>continue</v>
      </c>
      <c r="E119" s="8">
        <f>COUNTIF($D$2:D119,"début")</f>
        <v>1</v>
      </c>
      <c r="F119" s="8" t="str">
        <f>CONCATENATE(IF(Tableau_calcul[[#This Row],[Traitement]]&lt;&gt;K118,"début",IF(Tableau_calcul[[#This Row],[Traitement]]&lt;&gt;K120,"fin","continue")),COUNTIF($D$2:D119,"début"))</f>
        <v>continue1</v>
      </c>
      <c r="G119" s="11" t="str">
        <f>IF(LEFT(Tableau_calcul[[#This Row],[agrégat.période]],5)="début",Tableau_calcul[[#This Row],[Date]],"")</f>
        <v/>
      </c>
      <c r="H119" s="11" t="str">
        <f>IF(AND(Tableau_calcul[[#This Row],[agrégat.période]]="début",D120&lt;&gt;"début"),VLOOKUP(CONCATENATE("fin",Tableau_calcul[[#This Row],[agrégat.num]]),Tableau_calcul[[agrégat.num.période]:[Date]],4,FALSE),IF(AND(Tableau_calcul[[#This Row],[agrégat.période]]="début",D120="début"),Tableau_calcul[[#This Row],[agrégat.début]],""))</f>
        <v/>
      </c>
      <c r="I119" s="7" t="str">
        <f t="shared" si="3"/>
        <v/>
      </c>
      <c r="J119" s="8">
        <f>COUNTIF('Calcul auto'!B119:$B$367,"Plein traitement")+COUNTIF($K$1:K118,"Plein traitement")</f>
        <v>0</v>
      </c>
      <c r="K11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auto'!B118:$B$367,"Plein traitement")+COUNTIF($K$1:K118,"Plein traitement"),COUNTIF('Calcul auto'!B119:B$367,"Plein traitement")+COUNTIF($K$1:K118,"Plein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ans",COUNTIF(B119:$B$367,"Demi traitement")+COUNTIF($K$1:K118,"Demi traitement")&gt;=30),AND(Ancienneté="&gt;= 2 et &lt; 3 ans",COUNTIF(B119:$B$367,"Demi traitement")+COUNTIF($K$1:K118,"Demi traitement")&gt;=60),AND(Ancienneté="3 ans ou plus",COUNTIF(B119:$B$367,"Demi traitement")+COUNTIF($K$1:K118,"Demi traitement")&gt;=90))),"Sans traitement","Demi traitement"))))))</f>
        <v/>
      </c>
    </row>
    <row r="120" spans="1:11" x14ac:dyDescent="0.25">
      <c r="A120" s="7" t="e">
        <f t="shared" si="2"/>
        <v>#NUM!</v>
      </c>
      <c r="B12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20" s="8" t="str">
        <f>IF(Tableau_calcul[[#This Row],[Traitement]]&lt;&gt;K119,"début",IF(Tableau_calcul[[#This Row],[Traitement]]&lt;&gt;K121,"fin","continue"))</f>
        <v>continue</v>
      </c>
      <c r="E120" s="8">
        <f>COUNTIF($D$2:D120,"début")</f>
        <v>1</v>
      </c>
      <c r="F120" s="8" t="str">
        <f>CONCATENATE(IF(Tableau_calcul[[#This Row],[Traitement]]&lt;&gt;K119,"début",IF(Tableau_calcul[[#This Row],[Traitement]]&lt;&gt;K121,"fin","continue")),COUNTIF($D$2:D120,"début"))</f>
        <v>continue1</v>
      </c>
      <c r="G120" s="11" t="str">
        <f>IF(LEFT(Tableau_calcul[[#This Row],[agrégat.période]],5)="début",Tableau_calcul[[#This Row],[Date]],"")</f>
        <v/>
      </c>
      <c r="H120" s="11" t="str">
        <f>IF(AND(Tableau_calcul[[#This Row],[agrégat.période]]="début",D121&lt;&gt;"début"),VLOOKUP(CONCATENATE("fin",Tableau_calcul[[#This Row],[agrégat.num]]),Tableau_calcul[[agrégat.num.période]:[Date]],4,FALSE),IF(AND(Tableau_calcul[[#This Row],[agrégat.période]]="début",D121="début"),Tableau_calcul[[#This Row],[agrégat.début]],""))</f>
        <v/>
      </c>
      <c r="I120" s="7" t="str">
        <f t="shared" si="3"/>
        <v/>
      </c>
      <c r="J120" s="8">
        <f>COUNTIF('Calcul auto'!B120:$B$367,"Plein traitement")+COUNTIF($K$1:K119,"Plein traitement")</f>
        <v>0</v>
      </c>
      <c r="K12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auto'!B119:$B$367,"Plein traitement")+COUNTIF($K$1:K119,"Plein traitement"),COUNTIF('Calcul auto'!B120:B$367,"Plein traitement")+COUNTIF($K$1:K119,"Plein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ans",COUNTIF(B120:$B$367,"Demi traitement")+COUNTIF($K$1:K119,"Demi traitement")&gt;=30),AND(Ancienneté="&gt;= 2 et &lt; 3 ans",COUNTIF(B120:$B$367,"Demi traitement")+COUNTIF($K$1:K119,"Demi traitement")&gt;=60),AND(Ancienneté="3 ans ou plus",COUNTIF(B120:$B$367,"Demi traitement")+COUNTIF($K$1:K119,"Demi traitement")&gt;=90))),"Sans traitement","Demi traitement"))))))</f>
        <v/>
      </c>
    </row>
    <row r="121" spans="1:11" x14ac:dyDescent="0.25">
      <c r="A121" s="7" t="e">
        <f t="shared" si="2"/>
        <v>#NUM!</v>
      </c>
      <c r="B12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21" s="8" t="str">
        <f>IF(Tableau_calcul[[#This Row],[Traitement]]&lt;&gt;K120,"début",IF(Tableau_calcul[[#This Row],[Traitement]]&lt;&gt;K122,"fin","continue"))</f>
        <v>continue</v>
      </c>
      <c r="E121" s="8">
        <f>COUNTIF($D$2:D121,"début")</f>
        <v>1</v>
      </c>
      <c r="F121" s="8" t="str">
        <f>CONCATENATE(IF(Tableau_calcul[[#This Row],[Traitement]]&lt;&gt;K120,"début",IF(Tableau_calcul[[#This Row],[Traitement]]&lt;&gt;K122,"fin","continue")),COUNTIF($D$2:D121,"début"))</f>
        <v>continue1</v>
      </c>
      <c r="G121" s="11" t="str">
        <f>IF(LEFT(Tableau_calcul[[#This Row],[agrégat.période]],5)="début",Tableau_calcul[[#This Row],[Date]],"")</f>
        <v/>
      </c>
      <c r="H121" s="11" t="str">
        <f>IF(AND(Tableau_calcul[[#This Row],[agrégat.période]]="début",D122&lt;&gt;"début"),VLOOKUP(CONCATENATE("fin",Tableau_calcul[[#This Row],[agrégat.num]]),Tableau_calcul[[agrégat.num.période]:[Date]],4,FALSE),IF(AND(Tableau_calcul[[#This Row],[agrégat.période]]="début",D122="début"),Tableau_calcul[[#This Row],[agrégat.début]],""))</f>
        <v/>
      </c>
      <c r="I121" s="7" t="str">
        <f t="shared" si="3"/>
        <v/>
      </c>
      <c r="J121" s="8">
        <f>COUNTIF('Calcul auto'!B121:$B$367,"Plein traitement")+COUNTIF($K$1:K120,"Plein traitement")</f>
        <v>0</v>
      </c>
      <c r="K12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auto'!B120:$B$367,"Plein traitement")+COUNTIF($K$1:K120,"Plein traitement"),COUNTIF('Calcul auto'!B121:B$367,"Plein traitement")+COUNTIF($K$1:K120,"Plein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ans",COUNTIF(B121:$B$367,"Demi traitement")+COUNTIF($K$1:K120,"Demi traitement")&gt;=30),AND(Ancienneté="&gt;= 2 et &lt; 3 ans",COUNTIF(B121:$B$367,"Demi traitement")+COUNTIF($K$1:K120,"Demi traitement")&gt;=60),AND(Ancienneté="3 ans ou plus",COUNTIF(B121:$B$367,"Demi traitement")+COUNTIF($K$1:K120,"Demi traitement")&gt;=90))),"Sans traitement","Demi traitement"))))))</f>
        <v/>
      </c>
    </row>
    <row r="122" spans="1:11" x14ac:dyDescent="0.25">
      <c r="A122" s="7" t="e">
        <f t="shared" si="2"/>
        <v>#NUM!</v>
      </c>
      <c r="B12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22" s="8" t="str">
        <f>IF(Tableau_calcul[[#This Row],[Traitement]]&lt;&gt;K121,"début",IF(Tableau_calcul[[#This Row],[Traitement]]&lt;&gt;K123,"fin","continue"))</f>
        <v>continue</v>
      </c>
      <c r="E122" s="8">
        <f>COUNTIF($D$2:D122,"début")</f>
        <v>1</v>
      </c>
      <c r="F122" s="8" t="str">
        <f>CONCATENATE(IF(Tableau_calcul[[#This Row],[Traitement]]&lt;&gt;K121,"début",IF(Tableau_calcul[[#This Row],[Traitement]]&lt;&gt;K123,"fin","continue")),COUNTIF($D$2:D122,"début"))</f>
        <v>continue1</v>
      </c>
      <c r="G122" s="11" t="str">
        <f>IF(LEFT(Tableau_calcul[[#This Row],[agrégat.période]],5)="début",Tableau_calcul[[#This Row],[Date]],"")</f>
        <v/>
      </c>
      <c r="H122" s="11" t="str">
        <f>IF(AND(Tableau_calcul[[#This Row],[agrégat.période]]="début",D123&lt;&gt;"début"),VLOOKUP(CONCATENATE("fin",Tableau_calcul[[#This Row],[agrégat.num]]),Tableau_calcul[[agrégat.num.période]:[Date]],4,FALSE),IF(AND(Tableau_calcul[[#This Row],[agrégat.période]]="début",D123="début"),Tableau_calcul[[#This Row],[agrégat.début]],""))</f>
        <v/>
      </c>
      <c r="I122" s="7" t="str">
        <f t="shared" si="3"/>
        <v/>
      </c>
      <c r="J122" s="8">
        <f>COUNTIF('Calcul auto'!B122:$B$367,"Plein traitement")+COUNTIF($K$1:K121,"Plein traitement")</f>
        <v>0</v>
      </c>
      <c r="K12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auto'!B121:$B$367,"Plein traitement")+COUNTIF($K$1:K121,"Plein traitement"),COUNTIF('Calcul auto'!B122:B$367,"Plein traitement")+COUNTIF($K$1:K121,"Plein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ans",COUNTIF(B122:$B$367,"Demi traitement")+COUNTIF($K$1:K121,"Demi traitement")&gt;=30),AND(Ancienneté="&gt;= 2 et &lt; 3 ans",COUNTIF(B122:$B$367,"Demi traitement")+COUNTIF($K$1:K121,"Demi traitement")&gt;=60),AND(Ancienneté="3 ans ou plus",COUNTIF(B122:$B$367,"Demi traitement")+COUNTIF($K$1:K121,"Demi traitement")&gt;=90))),"Sans traitement","Demi traitement"))))))</f>
        <v/>
      </c>
    </row>
    <row r="123" spans="1:11" x14ac:dyDescent="0.25">
      <c r="A123" s="7" t="e">
        <f t="shared" si="2"/>
        <v>#NUM!</v>
      </c>
      <c r="B12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23" s="8" t="str">
        <f>IF(Tableau_calcul[[#This Row],[Traitement]]&lt;&gt;K122,"début",IF(Tableau_calcul[[#This Row],[Traitement]]&lt;&gt;K124,"fin","continue"))</f>
        <v>continue</v>
      </c>
      <c r="E123" s="8">
        <f>COUNTIF($D$2:D123,"début")</f>
        <v>1</v>
      </c>
      <c r="F123" s="8" t="str">
        <f>CONCATENATE(IF(Tableau_calcul[[#This Row],[Traitement]]&lt;&gt;K122,"début",IF(Tableau_calcul[[#This Row],[Traitement]]&lt;&gt;K124,"fin","continue")),COUNTIF($D$2:D123,"début"))</f>
        <v>continue1</v>
      </c>
      <c r="G123" s="11" t="str">
        <f>IF(LEFT(Tableau_calcul[[#This Row],[agrégat.période]],5)="début",Tableau_calcul[[#This Row],[Date]],"")</f>
        <v/>
      </c>
      <c r="H123" s="11" t="str">
        <f>IF(AND(Tableau_calcul[[#This Row],[agrégat.période]]="début",D124&lt;&gt;"début"),VLOOKUP(CONCATENATE("fin",Tableau_calcul[[#This Row],[agrégat.num]]),Tableau_calcul[[agrégat.num.période]:[Date]],4,FALSE),IF(AND(Tableau_calcul[[#This Row],[agrégat.période]]="début",D124="début"),Tableau_calcul[[#This Row],[agrégat.début]],""))</f>
        <v/>
      </c>
      <c r="I123" s="7" t="str">
        <f t="shared" si="3"/>
        <v/>
      </c>
      <c r="J123" s="8">
        <f>COUNTIF('Calcul auto'!B123:$B$367,"Plein traitement")+COUNTIF($K$1:K122,"Plein traitement")</f>
        <v>0</v>
      </c>
      <c r="K12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auto'!B122:$B$367,"Plein traitement")+COUNTIF($K$1:K122,"Plein traitement"),COUNTIF('Calcul auto'!B123:B$367,"Plein traitement")+COUNTIF($K$1:K122,"Plein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ans",COUNTIF(B123:$B$367,"Demi traitement")+COUNTIF($K$1:K122,"Demi traitement")&gt;=30),AND(Ancienneté="&gt;= 2 et &lt; 3 ans",COUNTIF(B123:$B$367,"Demi traitement")+COUNTIF($K$1:K122,"Demi traitement")&gt;=60),AND(Ancienneté="3 ans ou plus",COUNTIF(B123:$B$367,"Demi traitement")+COUNTIF($K$1:K122,"Demi traitement")&gt;=90))),"Sans traitement","Demi traitement"))))))</f>
        <v/>
      </c>
    </row>
    <row r="124" spans="1:11" x14ac:dyDescent="0.25">
      <c r="A124" s="7" t="e">
        <f t="shared" si="2"/>
        <v>#NUM!</v>
      </c>
      <c r="B12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24" s="8" t="str">
        <f>IF(Tableau_calcul[[#This Row],[Traitement]]&lt;&gt;K123,"début",IF(Tableau_calcul[[#This Row],[Traitement]]&lt;&gt;K125,"fin","continue"))</f>
        <v>continue</v>
      </c>
      <c r="E124" s="8">
        <f>COUNTIF($D$2:D124,"début")</f>
        <v>1</v>
      </c>
      <c r="F124" s="8" t="str">
        <f>CONCATENATE(IF(Tableau_calcul[[#This Row],[Traitement]]&lt;&gt;K123,"début",IF(Tableau_calcul[[#This Row],[Traitement]]&lt;&gt;K125,"fin","continue")),COUNTIF($D$2:D124,"début"))</f>
        <v>continue1</v>
      </c>
      <c r="G124" s="11" t="str">
        <f>IF(LEFT(Tableau_calcul[[#This Row],[agrégat.période]],5)="début",Tableau_calcul[[#This Row],[Date]],"")</f>
        <v/>
      </c>
      <c r="H124" s="11" t="str">
        <f>IF(AND(Tableau_calcul[[#This Row],[agrégat.période]]="début",D125&lt;&gt;"début"),VLOOKUP(CONCATENATE("fin",Tableau_calcul[[#This Row],[agrégat.num]]),Tableau_calcul[[agrégat.num.période]:[Date]],4,FALSE),IF(AND(Tableau_calcul[[#This Row],[agrégat.période]]="début",D125="début"),Tableau_calcul[[#This Row],[agrégat.début]],""))</f>
        <v/>
      </c>
      <c r="I124" s="7" t="str">
        <f t="shared" si="3"/>
        <v/>
      </c>
      <c r="J124" s="8">
        <f>COUNTIF('Calcul auto'!B124:$B$367,"Plein traitement")+COUNTIF($K$1:K123,"Plein traitement")</f>
        <v>0</v>
      </c>
      <c r="K12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auto'!B123:$B$367,"Plein traitement")+COUNTIF($K$1:K123,"Plein traitement"),COUNTIF('Calcul auto'!B124:B$367,"Plein traitement")+COUNTIF($K$1:K123,"Plein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ans",COUNTIF(B124:$B$367,"Demi traitement")+COUNTIF($K$1:K123,"Demi traitement")&gt;=30),AND(Ancienneté="&gt;= 2 et &lt; 3 ans",COUNTIF(B124:$B$367,"Demi traitement")+COUNTIF($K$1:K123,"Demi traitement")&gt;=60),AND(Ancienneté="3 ans ou plus",COUNTIF(B124:$B$367,"Demi traitement")+COUNTIF($K$1:K123,"Demi traitement")&gt;=90))),"Sans traitement","Demi traitement"))))))</f>
        <v/>
      </c>
    </row>
    <row r="125" spans="1:11" x14ac:dyDescent="0.25">
      <c r="A125" s="7" t="e">
        <f t="shared" si="2"/>
        <v>#NUM!</v>
      </c>
      <c r="B12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25" s="8" t="str">
        <f>IF(Tableau_calcul[[#This Row],[Traitement]]&lt;&gt;K124,"début",IF(Tableau_calcul[[#This Row],[Traitement]]&lt;&gt;K126,"fin","continue"))</f>
        <v>continue</v>
      </c>
      <c r="E125" s="8">
        <f>COUNTIF($D$2:D125,"début")</f>
        <v>1</v>
      </c>
      <c r="F125" s="8" t="str">
        <f>CONCATENATE(IF(Tableau_calcul[[#This Row],[Traitement]]&lt;&gt;K124,"début",IF(Tableau_calcul[[#This Row],[Traitement]]&lt;&gt;K126,"fin","continue")),COUNTIF($D$2:D125,"début"))</f>
        <v>continue1</v>
      </c>
      <c r="G125" s="11" t="str">
        <f>IF(LEFT(Tableau_calcul[[#This Row],[agrégat.période]],5)="début",Tableau_calcul[[#This Row],[Date]],"")</f>
        <v/>
      </c>
      <c r="H125" s="11" t="str">
        <f>IF(AND(Tableau_calcul[[#This Row],[agrégat.période]]="début",D126&lt;&gt;"début"),VLOOKUP(CONCATENATE("fin",Tableau_calcul[[#This Row],[agrégat.num]]),Tableau_calcul[[agrégat.num.période]:[Date]],4,FALSE),IF(AND(Tableau_calcul[[#This Row],[agrégat.période]]="début",D126="début"),Tableau_calcul[[#This Row],[agrégat.début]],""))</f>
        <v/>
      </c>
      <c r="I125" s="7" t="str">
        <f t="shared" si="3"/>
        <v/>
      </c>
      <c r="J125" s="8">
        <f>COUNTIF('Calcul auto'!B125:$B$367,"Plein traitement")+COUNTIF($K$1:K124,"Plein traitement")</f>
        <v>0</v>
      </c>
      <c r="K12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auto'!B124:$B$367,"Plein traitement")+COUNTIF($K$1:K124,"Plein traitement"),COUNTIF('Calcul auto'!B125:B$367,"Plein traitement")+COUNTIF($K$1:K124,"Plein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ans",COUNTIF(B125:$B$367,"Demi traitement")+COUNTIF($K$1:K124,"Demi traitement")&gt;=30),AND(Ancienneté="&gt;= 2 et &lt; 3 ans",COUNTIF(B125:$B$367,"Demi traitement")+COUNTIF($K$1:K124,"Demi traitement")&gt;=60),AND(Ancienneté="3 ans ou plus",COUNTIF(B125:$B$367,"Demi traitement")+COUNTIF($K$1:K124,"Demi traitement")&gt;=90))),"Sans traitement","Demi traitement"))))))</f>
        <v/>
      </c>
    </row>
    <row r="126" spans="1:11" x14ac:dyDescent="0.25">
      <c r="A126" s="7" t="e">
        <f t="shared" si="2"/>
        <v>#NUM!</v>
      </c>
      <c r="B12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26" s="8" t="str">
        <f>IF(Tableau_calcul[[#This Row],[Traitement]]&lt;&gt;K125,"début",IF(Tableau_calcul[[#This Row],[Traitement]]&lt;&gt;K127,"fin","continue"))</f>
        <v>continue</v>
      </c>
      <c r="E126" s="8">
        <f>COUNTIF($D$2:D126,"début")</f>
        <v>1</v>
      </c>
      <c r="F126" s="8" t="str">
        <f>CONCATENATE(IF(Tableau_calcul[[#This Row],[Traitement]]&lt;&gt;K125,"début",IF(Tableau_calcul[[#This Row],[Traitement]]&lt;&gt;K127,"fin","continue")),COUNTIF($D$2:D126,"début"))</f>
        <v>continue1</v>
      </c>
      <c r="G126" s="11" t="str">
        <f>IF(LEFT(Tableau_calcul[[#This Row],[agrégat.période]],5)="début",Tableau_calcul[[#This Row],[Date]],"")</f>
        <v/>
      </c>
      <c r="H126" s="11" t="str">
        <f>IF(AND(Tableau_calcul[[#This Row],[agrégat.période]]="début",D127&lt;&gt;"début"),VLOOKUP(CONCATENATE("fin",Tableau_calcul[[#This Row],[agrégat.num]]),Tableau_calcul[[agrégat.num.période]:[Date]],4,FALSE),IF(AND(Tableau_calcul[[#This Row],[agrégat.période]]="début",D127="début"),Tableau_calcul[[#This Row],[agrégat.début]],""))</f>
        <v/>
      </c>
      <c r="I126" s="7" t="str">
        <f t="shared" si="3"/>
        <v/>
      </c>
      <c r="J126" s="8">
        <f>COUNTIF('Calcul auto'!B126:$B$367,"Plein traitement")+COUNTIF($K$1:K125,"Plein traitement")</f>
        <v>0</v>
      </c>
      <c r="K12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auto'!B125:$B$367,"Plein traitement")+COUNTIF($K$1:K125,"Plein traitement"),COUNTIF('Calcul auto'!B126:B$367,"Plein traitement")+COUNTIF($K$1:K125,"Plein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ans",COUNTIF(B126:$B$367,"Demi traitement")+COUNTIF($K$1:K125,"Demi traitement")&gt;=30),AND(Ancienneté="&gt;= 2 et &lt; 3 ans",COUNTIF(B126:$B$367,"Demi traitement")+COUNTIF($K$1:K125,"Demi traitement")&gt;=60),AND(Ancienneté="3 ans ou plus",COUNTIF(B126:$B$367,"Demi traitement")+COUNTIF($K$1:K125,"Demi traitement")&gt;=90))),"Sans traitement","Demi traitement"))))))</f>
        <v/>
      </c>
    </row>
    <row r="127" spans="1:11" x14ac:dyDescent="0.25">
      <c r="A127" s="7" t="e">
        <f t="shared" si="2"/>
        <v>#NUM!</v>
      </c>
      <c r="B12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27" s="8" t="str">
        <f>IF(Tableau_calcul[[#This Row],[Traitement]]&lt;&gt;K126,"début",IF(Tableau_calcul[[#This Row],[Traitement]]&lt;&gt;K128,"fin","continue"))</f>
        <v>continue</v>
      </c>
      <c r="E127" s="8">
        <f>COUNTIF($D$2:D127,"début")</f>
        <v>1</v>
      </c>
      <c r="F127" s="8" t="str">
        <f>CONCATENATE(IF(Tableau_calcul[[#This Row],[Traitement]]&lt;&gt;K126,"début",IF(Tableau_calcul[[#This Row],[Traitement]]&lt;&gt;K128,"fin","continue")),COUNTIF($D$2:D127,"début"))</f>
        <v>continue1</v>
      </c>
      <c r="G127" s="11" t="str">
        <f>IF(LEFT(Tableau_calcul[[#This Row],[agrégat.période]],5)="début",Tableau_calcul[[#This Row],[Date]],"")</f>
        <v/>
      </c>
      <c r="H127" s="11" t="str">
        <f>IF(AND(Tableau_calcul[[#This Row],[agrégat.période]]="début",D128&lt;&gt;"début"),VLOOKUP(CONCATENATE("fin",Tableau_calcul[[#This Row],[agrégat.num]]),Tableau_calcul[[agrégat.num.période]:[Date]],4,FALSE),IF(AND(Tableau_calcul[[#This Row],[agrégat.période]]="début",D128="début"),Tableau_calcul[[#This Row],[agrégat.début]],""))</f>
        <v/>
      </c>
      <c r="I127" s="7" t="str">
        <f t="shared" si="3"/>
        <v/>
      </c>
      <c r="J127" s="8">
        <f>COUNTIF('Calcul auto'!B127:$B$367,"Plein traitement")+COUNTIF($K$1:K126,"Plein traitement")</f>
        <v>0</v>
      </c>
      <c r="K12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auto'!B126:$B$367,"Plein traitement")+COUNTIF($K$1:K126,"Plein traitement"),COUNTIF('Calcul auto'!B127:B$367,"Plein traitement")+COUNTIF($K$1:K126,"Plein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ans",COUNTIF(B127:$B$367,"Demi traitement")+COUNTIF($K$1:K126,"Demi traitement")&gt;=30),AND(Ancienneté="&gt;= 2 et &lt; 3 ans",COUNTIF(B127:$B$367,"Demi traitement")+COUNTIF($K$1:K126,"Demi traitement")&gt;=60),AND(Ancienneté="3 ans ou plus",COUNTIF(B127:$B$367,"Demi traitement")+COUNTIF($K$1:K126,"Demi traitement")&gt;=90))),"Sans traitement","Demi traitement"))))))</f>
        <v/>
      </c>
    </row>
    <row r="128" spans="1:11" x14ac:dyDescent="0.25">
      <c r="A128" s="7" t="e">
        <f t="shared" si="2"/>
        <v>#NUM!</v>
      </c>
      <c r="B12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28" s="8" t="str">
        <f>IF(Tableau_calcul[[#This Row],[Traitement]]&lt;&gt;K127,"début",IF(Tableau_calcul[[#This Row],[Traitement]]&lt;&gt;K129,"fin","continue"))</f>
        <v>continue</v>
      </c>
      <c r="E128" s="8">
        <f>COUNTIF($D$2:D128,"début")</f>
        <v>1</v>
      </c>
      <c r="F128" s="8" t="str">
        <f>CONCATENATE(IF(Tableau_calcul[[#This Row],[Traitement]]&lt;&gt;K127,"début",IF(Tableau_calcul[[#This Row],[Traitement]]&lt;&gt;K129,"fin","continue")),COUNTIF($D$2:D128,"début"))</f>
        <v>continue1</v>
      </c>
      <c r="G128" s="11" t="str">
        <f>IF(LEFT(Tableau_calcul[[#This Row],[agrégat.période]],5)="début",Tableau_calcul[[#This Row],[Date]],"")</f>
        <v/>
      </c>
      <c r="H128" s="11" t="str">
        <f>IF(AND(Tableau_calcul[[#This Row],[agrégat.période]]="début",D129&lt;&gt;"début"),VLOOKUP(CONCATENATE("fin",Tableau_calcul[[#This Row],[agrégat.num]]),Tableau_calcul[[agrégat.num.période]:[Date]],4,FALSE),IF(AND(Tableau_calcul[[#This Row],[agrégat.période]]="début",D129="début"),Tableau_calcul[[#This Row],[agrégat.début]],""))</f>
        <v/>
      </c>
      <c r="I128" s="7" t="str">
        <f t="shared" si="3"/>
        <v/>
      </c>
      <c r="J128" s="8">
        <f>COUNTIF('Calcul auto'!B128:$B$367,"Plein traitement")+COUNTIF($K$1:K127,"Plein traitement")</f>
        <v>0</v>
      </c>
      <c r="K12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auto'!B127:$B$367,"Plein traitement")+COUNTIF($K$1:K127,"Plein traitement"),COUNTIF('Calcul auto'!B128:B$367,"Plein traitement")+COUNTIF($K$1:K127,"Plein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ans",COUNTIF(B128:$B$367,"Demi traitement")+COUNTIF($K$1:K127,"Demi traitement")&gt;=30),AND(Ancienneté="&gt;= 2 et &lt; 3 ans",COUNTIF(B128:$B$367,"Demi traitement")+COUNTIF($K$1:K127,"Demi traitement")&gt;=60),AND(Ancienneté="3 ans ou plus",COUNTIF(B128:$B$367,"Demi traitement")+COUNTIF($K$1:K127,"Demi traitement")&gt;=90))),"Sans traitement","Demi traitement"))))))</f>
        <v/>
      </c>
    </row>
    <row r="129" spans="1:11" x14ac:dyDescent="0.25">
      <c r="A129" s="7" t="e">
        <f t="shared" si="2"/>
        <v>#NUM!</v>
      </c>
      <c r="B12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29" s="8" t="str">
        <f>IF(Tableau_calcul[[#This Row],[Traitement]]&lt;&gt;K128,"début",IF(Tableau_calcul[[#This Row],[Traitement]]&lt;&gt;K130,"fin","continue"))</f>
        <v>continue</v>
      </c>
      <c r="E129" s="8">
        <f>COUNTIF($D$2:D129,"début")</f>
        <v>1</v>
      </c>
      <c r="F129" s="8" t="str">
        <f>CONCATENATE(IF(Tableau_calcul[[#This Row],[Traitement]]&lt;&gt;K128,"début",IF(Tableau_calcul[[#This Row],[Traitement]]&lt;&gt;K130,"fin","continue")),COUNTIF($D$2:D129,"début"))</f>
        <v>continue1</v>
      </c>
      <c r="G129" s="11" t="str">
        <f>IF(LEFT(Tableau_calcul[[#This Row],[agrégat.période]],5)="début",Tableau_calcul[[#This Row],[Date]],"")</f>
        <v/>
      </c>
      <c r="H129" s="11" t="str">
        <f>IF(AND(Tableau_calcul[[#This Row],[agrégat.période]]="début",D130&lt;&gt;"début"),VLOOKUP(CONCATENATE("fin",Tableau_calcul[[#This Row],[agrégat.num]]),Tableau_calcul[[agrégat.num.période]:[Date]],4,FALSE),IF(AND(Tableau_calcul[[#This Row],[agrégat.période]]="début",D130="début"),Tableau_calcul[[#This Row],[agrégat.début]],""))</f>
        <v/>
      </c>
      <c r="I129" s="7" t="str">
        <f t="shared" si="3"/>
        <v/>
      </c>
      <c r="J129" s="8">
        <f>COUNTIF('Calcul auto'!B129:$B$367,"Plein traitement")+COUNTIF($K$1:K128,"Plein traitement")</f>
        <v>0</v>
      </c>
      <c r="K12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auto'!B128:$B$367,"Plein traitement")+COUNTIF($K$1:K128,"Plein traitement"),COUNTIF('Calcul auto'!B129:B$367,"Plein traitement")+COUNTIF($K$1:K128,"Plein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ans",COUNTIF(B129:$B$367,"Demi traitement")+COUNTIF($K$1:K128,"Demi traitement")&gt;=30),AND(Ancienneté="&gt;= 2 et &lt; 3 ans",COUNTIF(B129:$B$367,"Demi traitement")+COUNTIF($K$1:K128,"Demi traitement")&gt;=60),AND(Ancienneté="3 ans ou plus",COUNTIF(B129:$B$367,"Demi traitement")+COUNTIF($K$1:K128,"Demi traitement")&gt;=90))),"Sans traitement","Demi traitement"))))))</f>
        <v/>
      </c>
    </row>
    <row r="130" spans="1:11" x14ac:dyDescent="0.25">
      <c r="A130" s="7" t="e">
        <f t="shared" si="2"/>
        <v>#NUM!</v>
      </c>
      <c r="B13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30" s="8" t="str">
        <f>IF(Tableau_calcul[[#This Row],[Traitement]]&lt;&gt;K129,"début",IF(Tableau_calcul[[#This Row],[Traitement]]&lt;&gt;K131,"fin","continue"))</f>
        <v>continue</v>
      </c>
      <c r="E130" s="8">
        <f>COUNTIF($D$2:D130,"début")</f>
        <v>1</v>
      </c>
      <c r="F130" s="8" t="str">
        <f>CONCATENATE(IF(Tableau_calcul[[#This Row],[Traitement]]&lt;&gt;K129,"début",IF(Tableau_calcul[[#This Row],[Traitement]]&lt;&gt;K131,"fin","continue")),COUNTIF($D$2:D130,"début"))</f>
        <v>continue1</v>
      </c>
      <c r="G130" s="11" t="str">
        <f>IF(LEFT(Tableau_calcul[[#This Row],[agrégat.période]],5)="début",Tableau_calcul[[#This Row],[Date]],"")</f>
        <v/>
      </c>
      <c r="H130" s="11" t="str">
        <f>IF(AND(Tableau_calcul[[#This Row],[agrégat.période]]="début",D131&lt;&gt;"début"),VLOOKUP(CONCATENATE("fin",Tableau_calcul[[#This Row],[agrégat.num]]),Tableau_calcul[[agrégat.num.période]:[Date]],4,FALSE),IF(AND(Tableau_calcul[[#This Row],[agrégat.période]]="début",D131="début"),Tableau_calcul[[#This Row],[agrégat.début]],""))</f>
        <v/>
      </c>
      <c r="I130" s="7" t="str">
        <f t="shared" si="3"/>
        <v/>
      </c>
      <c r="J130" s="8">
        <f>COUNTIF('Calcul auto'!B130:$B$367,"Plein traitement")+COUNTIF($K$1:K129,"Plein traitement")</f>
        <v>0</v>
      </c>
      <c r="K13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auto'!B129:$B$367,"Plein traitement")+COUNTIF($K$1:K129,"Plein traitement"),COUNTIF('Calcul auto'!B130:B$367,"Plein traitement")+COUNTIF($K$1:K129,"Plein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ans",COUNTIF(B130:$B$367,"Demi traitement")+COUNTIF($K$1:K129,"Demi traitement")&gt;=30),AND(Ancienneté="&gt;= 2 et &lt; 3 ans",COUNTIF(B130:$B$367,"Demi traitement")+COUNTIF($K$1:K129,"Demi traitement")&gt;=60),AND(Ancienneté="3 ans ou plus",COUNTIF(B130:$B$367,"Demi traitement")+COUNTIF($K$1:K129,"Demi traitement")&gt;=90))),"Sans traitement","Demi traitement"))))))</f>
        <v/>
      </c>
    </row>
    <row r="131" spans="1:11" x14ac:dyDescent="0.25">
      <c r="A131" s="7" t="e">
        <f t="shared" ref="A131:A194" si="4">A130+1</f>
        <v>#NUM!</v>
      </c>
      <c r="B13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31" s="8" t="str">
        <f>IF(Tableau_calcul[[#This Row],[Traitement]]&lt;&gt;K130,"début",IF(Tableau_calcul[[#This Row],[Traitement]]&lt;&gt;K132,"fin","continue"))</f>
        <v>continue</v>
      </c>
      <c r="E131" s="8">
        <f>COUNTIF($D$2:D131,"début")</f>
        <v>1</v>
      </c>
      <c r="F131" s="8" t="str">
        <f>CONCATENATE(IF(Tableau_calcul[[#This Row],[Traitement]]&lt;&gt;K130,"début",IF(Tableau_calcul[[#This Row],[Traitement]]&lt;&gt;K132,"fin","continue")),COUNTIF($D$2:D131,"début"))</f>
        <v>continue1</v>
      </c>
      <c r="G131" s="11" t="str">
        <f>IF(LEFT(Tableau_calcul[[#This Row],[agrégat.période]],5)="début",Tableau_calcul[[#This Row],[Date]],"")</f>
        <v/>
      </c>
      <c r="H131" s="11" t="str">
        <f>IF(AND(Tableau_calcul[[#This Row],[agrégat.période]]="début",D132&lt;&gt;"début"),VLOOKUP(CONCATENATE("fin",Tableau_calcul[[#This Row],[agrégat.num]]),Tableau_calcul[[agrégat.num.période]:[Date]],4,FALSE),IF(AND(Tableau_calcul[[#This Row],[agrégat.période]]="début",D132="début"),Tableau_calcul[[#This Row],[agrégat.début]],""))</f>
        <v/>
      </c>
      <c r="I131" s="7" t="str">
        <f t="shared" si="3"/>
        <v/>
      </c>
      <c r="J131" s="8">
        <f>COUNTIF('Calcul auto'!B131:$B$367,"Plein traitement")+COUNTIF($K$1:K130,"Plein traitement")</f>
        <v>0</v>
      </c>
      <c r="K13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auto'!B130:$B$367,"Plein traitement")+COUNTIF($K$1:K130,"Plein traitement"),COUNTIF('Calcul auto'!B131:B$367,"Plein traitement")+COUNTIF($K$1:K130,"Plein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ans",COUNTIF(B131:$B$367,"Demi traitement")+COUNTIF($K$1:K130,"Demi traitement")&gt;=30),AND(Ancienneté="&gt;= 2 et &lt; 3 ans",COUNTIF(B131:$B$367,"Demi traitement")+COUNTIF($K$1:K130,"Demi traitement")&gt;=60),AND(Ancienneté="3 ans ou plus",COUNTIF(B131:$B$367,"Demi traitement")+COUNTIF($K$1:K130,"Demi traitement")&gt;=90))),"Sans traitement","Demi traitement"))))))</f>
        <v/>
      </c>
    </row>
    <row r="132" spans="1:11" x14ac:dyDescent="0.25">
      <c r="A132" s="7" t="e">
        <f t="shared" si="4"/>
        <v>#NUM!</v>
      </c>
      <c r="B13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32" s="8" t="str">
        <f>IF(Tableau_calcul[[#This Row],[Traitement]]&lt;&gt;K131,"début",IF(Tableau_calcul[[#This Row],[Traitement]]&lt;&gt;K133,"fin","continue"))</f>
        <v>continue</v>
      </c>
      <c r="E132" s="8">
        <f>COUNTIF($D$2:D132,"début")</f>
        <v>1</v>
      </c>
      <c r="F132" s="8" t="str">
        <f>CONCATENATE(IF(Tableau_calcul[[#This Row],[Traitement]]&lt;&gt;K131,"début",IF(Tableau_calcul[[#This Row],[Traitement]]&lt;&gt;K133,"fin","continue")),COUNTIF($D$2:D132,"début"))</f>
        <v>continue1</v>
      </c>
      <c r="G132" s="11" t="str">
        <f>IF(LEFT(Tableau_calcul[[#This Row],[agrégat.période]],5)="début",Tableau_calcul[[#This Row],[Date]],"")</f>
        <v/>
      </c>
      <c r="H132" s="11" t="str">
        <f>IF(AND(Tableau_calcul[[#This Row],[agrégat.période]]="début",D133&lt;&gt;"début"),VLOOKUP(CONCATENATE("fin",Tableau_calcul[[#This Row],[agrégat.num]]),Tableau_calcul[[agrégat.num.période]:[Date]],4,FALSE),IF(AND(Tableau_calcul[[#This Row],[agrégat.période]]="début",D133="début"),Tableau_calcul[[#This Row],[agrégat.début]],""))</f>
        <v/>
      </c>
      <c r="I132" s="7" t="str">
        <f t="shared" ref="I132:I195" si="5">IF(I131="","",I131+1)</f>
        <v/>
      </c>
      <c r="J132" s="8">
        <f>COUNTIF('Calcul auto'!B132:$B$367,"Plein traitement")+COUNTIF($K$1:K131,"Plein traitement")</f>
        <v>0</v>
      </c>
      <c r="K13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auto'!B131:$B$367,"Plein traitement")+COUNTIF($K$1:K131,"Plein traitement"),COUNTIF('Calcul auto'!B132:B$367,"Plein traitement")+COUNTIF($K$1:K131,"Plein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ans",COUNTIF(B132:$B$367,"Demi traitement")+COUNTIF($K$1:K131,"Demi traitement")&gt;=30),AND(Ancienneté="&gt;= 2 et &lt; 3 ans",COUNTIF(B132:$B$367,"Demi traitement")+COUNTIF($K$1:K131,"Demi traitement")&gt;=60),AND(Ancienneté="3 ans ou plus",COUNTIF(B132:$B$367,"Demi traitement")+COUNTIF($K$1:K131,"Demi traitement")&gt;=90))),"Sans traitement","Demi traitement"))))))</f>
        <v/>
      </c>
    </row>
    <row r="133" spans="1:11" x14ac:dyDescent="0.25">
      <c r="A133" s="7" t="e">
        <f t="shared" si="4"/>
        <v>#NUM!</v>
      </c>
      <c r="B13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33" s="8" t="str">
        <f>IF(Tableau_calcul[[#This Row],[Traitement]]&lt;&gt;K132,"début",IF(Tableau_calcul[[#This Row],[Traitement]]&lt;&gt;K134,"fin","continue"))</f>
        <v>continue</v>
      </c>
      <c r="E133" s="8">
        <f>COUNTIF($D$2:D133,"début")</f>
        <v>1</v>
      </c>
      <c r="F133" s="8" t="str">
        <f>CONCATENATE(IF(Tableau_calcul[[#This Row],[Traitement]]&lt;&gt;K132,"début",IF(Tableau_calcul[[#This Row],[Traitement]]&lt;&gt;K134,"fin","continue")),COUNTIF($D$2:D133,"début"))</f>
        <v>continue1</v>
      </c>
      <c r="G133" s="11" t="str">
        <f>IF(LEFT(Tableau_calcul[[#This Row],[agrégat.période]],5)="début",Tableau_calcul[[#This Row],[Date]],"")</f>
        <v/>
      </c>
      <c r="H133" s="11" t="str">
        <f>IF(AND(Tableau_calcul[[#This Row],[agrégat.période]]="début",D134&lt;&gt;"début"),VLOOKUP(CONCATENATE("fin",Tableau_calcul[[#This Row],[agrégat.num]]),Tableau_calcul[[agrégat.num.période]:[Date]],4,FALSE),IF(AND(Tableau_calcul[[#This Row],[agrégat.période]]="début",D134="début"),Tableau_calcul[[#This Row],[agrégat.début]],""))</f>
        <v/>
      </c>
      <c r="I133" s="7" t="str">
        <f t="shared" si="5"/>
        <v/>
      </c>
      <c r="J133" s="8">
        <f>COUNTIF('Calcul auto'!B133:$B$367,"Plein traitement")+COUNTIF($K$1:K132,"Plein traitement")</f>
        <v>0</v>
      </c>
      <c r="K13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auto'!B132:$B$367,"Plein traitement")+COUNTIF($K$1:K132,"Plein traitement"),COUNTIF('Calcul auto'!B133:B$367,"Plein traitement")+COUNTIF($K$1:K132,"Plein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ans",COUNTIF(B133:$B$367,"Demi traitement")+COUNTIF($K$1:K132,"Demi traitement")&gt;=30),AND(Ancienneté="&gt;= 2 et &lt; 3 ans",COUNTIF(B133:$B$367,"Demi traitement")+COUNTIF($K$1:K132,"Demi traitement")&gt;=60),AND(Ancienneté="3 ans ou plus",COUNTIF(B133:$B$367,"Demi traitement")+COUNTIF($K$1:K132,"Demi traitement")&gt;=90))),"Sans traitement","Demi traitement"))))))</f>
        <v/>
      </c>
    </row>
    <row r="134" spans="1:11" x14ac:dyDescent="0.25">
      <c r="A134" s="7" t="e">
        <f t="shared" si="4"/>
        <v>#NUM!</v>
      </c>
      <c r="B13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34" s="8" t="str">
        <f>IF(Tableau_calcul[[#This Row],[Traitement]]&lt;&gt;K133,"début",IF(Tableau_calcul[[#This Row],[Traitement]]&lt;&gt;K135,"fin","continue"))</f>
        <v>continue</v>
      </c>
      <c r="E134" s="8">
        <f>COUNTIF($D$2:D134,"début")</f>
        <v>1</v>
      </c>
      <c r="F134" s="8" t="str">
        <f>CONCATENATE(IF(Tableau_calcul[[#This Row],[Traitement]]&lt;&gt;K133,"début",IF(Tableau_calcul[[#This Row],[Traitement]]&lt;&gt;K135,"fin","continue")),COUNTIF($D$2:D134,"début"))</f>
        <v>continue1</v>
      </c>
      <c r="G134" s="11" t="str">
        <f>IF(LEFT(Tableau_calcul[[#This Row],[agrégat.période]],5)="début",Tableau_calcul[[#This Row],[Date]],"")</f>
        <v/>
      </c>
      <c r="H134" s="11" t="str">
        <f>IF(AND(Tableau_calcul[[#This Row],[agrégat.période]]="début",D135&lt;&gt;"début"),VLOOKUP(CONCATENATE("fin",Tableau_calcul[[#This Row],[agrégat.num]]),Tableau_calcul[[agrégat.num.période]:[Date]],4,FALSE),IF(AND(Tableau_calcul[[#This Row],[agrégat.période]]="début",D135="début"),Tableau_calcul[[#This Row],[agrégat.début]],""))</f>
        <v/>
      </c>
      <c r="I134" s="7" t="str">
        <f t="shared" si="5"/>
        <v/>
      </c>
      <c r="J134" s="8">
        <f>COUNTIF('Calcul auto'!B134:$B$367,"Plein traitement")+COUNTIF($K$1:K133,"Plein traitement")</f>
        <v>0</v>
      </c>
      <c r="K13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auto'!B133:$B$367,"Plein traitement")+COUNTIF($K$1:K133,"Plein traitement"),COUNTIF('Calcul auto'!B134:B$367,"Plein traitement")+COUNTIF($K$1:K133,"Plein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ans",COUNTIF(B134:$B$367,"Demi traitement")+COUNTIF($K$1:K133,"Demi traitement")&gt;=30),AND(Ancienneté="&gt;= 2 et &lt; 3 ans",COUNTIF(B134:$B$367,"Demi traitement")+COUNTIF($K$1:K133,"Demi traitement")&gt;=60),AND(Ancienneté="3 ans ou plus",COUNTIF(B134:$B$367,"Demi traitement")+COUNTIF($K$1:K133,"Demi traitement")&gt;=90))),"Sans traitement","Demi traitement"))))))</f>
        <v/>
      </c>
    </row>
    <row r="135" spans="1:11" x14ac:dyDescent="0.25">
      <c r="A135" s="7" t="e">
        <f t="shared" si="4"/>
        <v>#NUM!</v>
      </c>
      <c r="B13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35" s="8" t="str">
        <f>IF(Tableau_calcul[[#This Row],[Traitement]]&lt;&gt;K134,"début",IF(Tableau_calcul[[#This Row],[Traitement]]&lt;&gt;K136,"fin","continue"))</f>
        <v>continue</v>
      </c>
      <c r="E135" s="8">
        <f>COUNTIF($D$2:D135,"début")</f>
        <v>1</v>
      </c>
      <c r="F135" s="8" t="str">
        <f>CONCATENATE(IF(Tableau_calcul[[#This Row],[Traitement]]&lt;&gt;K134,"début",IF(Tableau_calcul[[#This Row],[Traitement]]&lt;&gt;K136,"fin","continue")),COUNTIF($D$2:D135,"début"))</f>
        <v>continue1</v>
      </c>
      <c r="G135" s="11" t="str">
        <f>IF(LEFT(Tableau_calcul[[#This Row],[agrégat.période]],5)="début",Tableau_calcul[[#This Row],[Date]],"")</f>
        <v/>
      </c>
      <c r="H135" s="11" t="str">
        <f>IF(AND(Tableau_calcul[[#This Row],[agrégat.période]]="début",D136&lt;&gt;"début"),VLOOKUP(CONCATENATE("fin",Tableau_calcul[[#This Row],[agrégat.num]]),Tableau_calcul[[agrégat.num.période]:[Date]],4,FALSE),IF(AND(Tableau_calcul[[#This Row],[agrégat.période]]="début",D136="début"),Tableau_calcul[[#This Row],[agrégat.début]],""))</f>
        <v/>
      </c>
      <c r="I135" s="7" t="str">
        <f t="shared" si="5"/>
        <v/>
      </c>
      <c r="J135" s="8">
        <f>COUNTIF('Calcul auto'!B135:$B$367,"Plein traitement")+COUNTIF($K$1:K134,"Plein traitement")</f>
        <v>0</v>
      </c>
      <c r="K13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auto'!B134:$B$367,"Plein traitement")+COUNTIF($K$1:K134,"Plein traitement"),COUNTIF('Calcul auto'!B135:B$367,"Plein traitement")+COUNTIF($K$1:K134,"Plein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ans",COUNTIF(B135:$B$367,"Demi traitement")+COUNTIF($K$1:K134,"Demi traitement")&gt;=30),AND(Ancienneté="&gt;= 2 et &lt; 3 ans",COUNTIF(B135:$B$367,"Demi traitement")+COUNTIF($K$1:K134,"Demi traitement")&gt;=60),AND(Ancienneté="3 ans ou plus",COUNTIF(B135:$B$367,"Demi traitement")+COUNTIF($K$1:K134,"Demi traitement")&gt;=90))),"Sans traitement","Demi traitement"))))))</f>
        <v/>
      </c>
    </row>
    <row r="136" spans="1:11" x14ac:dyDescent="0.25">
      <c r="A136" s="7" t="e">
        <f t="shared" si="4"/>
        <v>#NUM!</v>
      </c>
      <c r="B13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36" s="8" t="str">
        <f>IF(Tableau_calcul[[#This Row],[Traitement]]&lt;&gt;K135,"début",IF(Tableau_calcul[[#This Row],[Traitement]]&lt;&gt;K137,"fin","continue"))</f>
        <v>continue</v>
      </c>
      <c r="E136" s="8">
        <f>COUNTIF($D$2:D136,"début")</f>
        <v>1</v>
      </c>
      <c r="F136" s="8" t="str">
        <f>CONCATENATE(IF(Tableau_calcul[[#This Row],[Traitement]]&lt;&gt;K135,"début",IF(Tableau_calcul[[#This Row],[Traitement]]&lt;&gt;K137,"fin","continue")),COUNTIF($D$2:D136,"début"))</f>
        <v>continue1</v>
      </c>
      <c r="G136" s="11" t="str">
        <f>IF(LEFT(Tableau_calcul[[#This Row],[agrégat.période]],5)="début",Tableau_calcul[[#This Row],[Date]],"")</f>
        <v/>
      </c>
      <c r="H136" s="11" t="str">
        <f>IF(AND(Tableau_calcul[[#This Row],[agrégat.période]]="début",D137&lt;&gt;"début"),VLOOKUP(CONCATENATE("fin",Tableau_calcul[[#This Row],[agrégat.num]]),Tableau_calcul[[agrégat.num.période]:[Date]],4,FALSE),IF(AND(Tableau_calcul[[#This Row],[agrégat.période]]="début",D137="début"),Tableau_calcul[[#This Row],[agrégat.début]],""))</f>
        <v/>
      </c>
      <c r="I136" s="7" t="str">
        <f t="shared" si="5"/>
        <v/>
      </c>
      <c r="J136" s="8">
        <f>COUNTIF('Calcul auto'!B136:$B$367,"Plein traitement")+COUNTIF($K$1:K135,"Plein traitement")</f>
        <v>0</v>
      </c>
      <c r="K13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auto'!B135:$B$367,"Plein traitement")+COUNTIF($K$1:K135,"Plein traitement"),COUNTIF('Calcul auto'!B136:B$367,"Plein traitement")+COUNTIF($K$1:K135,"Plein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ans",COUNTIF(B136:$B$367,"Demi traitement")+COUNTIF($K$1:K135,"Demi traitement")&gt;=30),AND(Ancienneté="&gt;= 2 et &lt; 3 ans",COUNTIF(B136:$B$367,"Demi traitement")+COUNTIF($K$1:K135,"Demi traitement")&gt;=60),AND(Ancienneté="3 ans ou plus",COUNTIF(B136:$B$367,"Demi traitement")+COUNTIF($K$1:K135,"Demi traitement")&gt;=90))),"Sans traitement","Demi traitement"))))))</f>
        <v/>
      </c>
    </row>
    <row r="137" spans="1:11" x14ac:dyDescent="0.25">
      <c r="A137" s="7" t="e">
        <f t="shared" si="4"/>
        <v>#NUM!</v>
      </c>
      <c r="B13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37" s="8" t="str">
        <f>IF(Tableau_calcul[[#This Row],[Traitement]]&lt;&gt;K136,"début",IF(Tableau_calcul[[#This Row],[Traitement]]&lt;&gt;K138,"fin","continue"))</f>
        <v>continue</v>
      </c>
      <c r="E137" s="8">
        <f>COUNTIF($D$2:D137,"début")</f>
        <v>1</v>
      </c>
      <c r="F137" s="8" t="str">
        <f>CONCATENATE(IF(Tableau_calcul[[#This Row],[Traitement]]&lt;&gt;K136,"début",IF(Tableau_calcul[[#This Row],[Traitement]]&lt;&gt;K138,"fin","continue")),COUNTIF($D$2:D137,"début"))</f>
        <v>continue1</v>
      </c>
      <c r="G137" s="11" t="str">
        <f>IF(LEFT(Tableau_calcul[[#This Row],[agrégat.période]],5)="début",Tableau_calcul[[#This Row],[Date]],"")</f>
        <v/>
      </c>
      <c r="H137" s="11" t="str">
        <f>IF(AND(Tableau_calcul[[#This Row],[agrégat.période]]="début",D138&lt;&gt;"début"),VLOOKUP(CONCATENATE("fin",Tableau_calcul[[#This Row],[agrégat.num]]),Tableau_calcul[[agrégat.num.période]:[Date]],4,FALSE),IF(AND(Tableau_calcul[[#This Row],[agrégat.période]]="début",D138="début"),Tableau_calcul[[#This Row],[agrégat.début]],""))</f>
        <v/>
      </c>
      <c r="I137" s="7" t="str">
        <f t="shared" si="5"/>
        <v/>
      </c>
      <c r="J137" s="8">
        <f>COUNTIF('Calcul auto'!B137:$B$367,"Plein traitement")+COUNTIF($K$1:K136,"Plein traitement")</f>
        <v>0</v>
      </c>
      <c r="K13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auto'!B136:$B$367,"Plein traitement")+COUNTIF($K$1:K136,"Plein traitement"),COUNTIF('Calcul auto'!B137:B$367,"Plein traitement")+COUNTIF($K$1:K136,"Plein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ans",COUNTIF(B137:$B$367,"Demi traitement")+COUNTIF($K$1:K136,"Demi traitement")&gt;=30),AND(Ancienneté="&gt;= 2 et &lt; 3 ans",COUNTIF(B137:$B$367,"Demi traitement")+COUNTIF($K$1:K136,"Demi traitement")&gt;=60),AND(Ancienneté="3 ans ou plus",COUNTIF(B137:$B$367,"Demi traitement")+COUNTIF($K$1:K136,"Demi traitement")&gt;=90))),"Sans traitement","Demi traitement"))))))</f>
        <v/>
      </c>
    </row>
    <row r="138" spans="1:11" x14ac:dyDescent="0.25">
      <c r="A138" s="7" t="e">
        <f t="shared" si="4"/>
        <v>#NUM!</v>
      </c>
      <c r="B13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38" s="8" t="str">
        <f>IF(Tableau_calcul[[#This Row],[Traitement]]&lt;&gt;K137,"début",IF(Tableau_calcul[[#This Row],[Traitement]]&lt;&gt;K139,"fin","continue"))</f>
        <v>continue</v>
      </c>
      <c r="E138" s="8">
        <f>COUNTIF($D$2:D138,"début")</f>
        <v>1</v>
      </c>
      <c r="F138" s="8" t="str">
        <f>CONCATENATE(IF(Tableau_calcul[[#This Row],[Traitement]]&lt;&gt;K137,"début",IF(Tableau_calcul[[#This Row],[Traitement]]&lt;&gt;K139,"fin","continue")),COUNTIF($D$2:D138,"début"))</f>
        <v>continue1</v>
      </c>
      <c r="G138" s="11" t="str">
        <f>IF(LEFT(Tableau_calcul[[#This Row],[agrégat.période]],5)="début",Tableau_calcul[[#This Row],[Date]],"")</f>
        <v/>
      </c>
      <c r="H138" s="11" t="str">
        <f>IF(AND(Tableau_calcul[[#This Row],[agrégat.période]]="début",D139&lt;&gt;"début"),VLOOKUP(CONCATENATE("fin",Tableau_calcul[[#This Row],[agrégat.num]]),Tableau_calcul[[agrégat.num.période]:[Date]],4,FALSE),IF(AND(Tableau_calcul[[#This Row],[agrégat.période]]="début",D139="début"),Tableau_calcul[[#This Row],[agrégat.début]],""))</f>
        <v/>
      </c>
      <c r="I138" s="7" t="str">
        <f t="shared" si="5"/>
        <v/>
      </c>
      <c r="J138" s="8">
        <f>COUNTIF('Calcul auto'!B138:$B$367,"Plein traitement")+COUNTIF($K$1:K137,"Plein traitement")</f>
        <v>0</v>
      </c>
      <c r="K13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auto'!B137:$B$367,"Plein traitement")+COUNTIF($K$1:K137,"Plein traitement"),COUNTIF('Calcul auto'!B138:B$367,"Plein traitement")+COUNTIF($K$1:K137,"Plein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ans",COUNTIF(B138:$B$367,"Demi traitement")+COUNTIF($K$1:K137,"Demi traitement")&gt;=30),AND(Ancienneté="&gt;= 2 et &lt; 3 ans",COUNTIF(B138:$B$367,"Demi traitement")+COUNTIF($K$1:K137,"Demi traitement")&gt;=60),AND(Ancienneté="3 ans ou plus",COUNTIF(B138:$B$367,"Demi traitement")+COUNTIF($K$1:K137,"Demi traitement")&gt;=90))),"Sans traitement","Demi traitement"))))))</f>
        <v/>
      </c>
    </row>
    <row r="139" spans="1:11" x14ac:dyDescent="0.25">
      <c r="A139" s="7" t="e">
        <f t="shared" si="4"/>
        <v>#NUM!</v>
      </c>
      <c r="B13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39" s="8" t="str">
        <f>IF(Tableau_calcul[[#This Row],[Traitement]]&lt;&gt;K138,"début",IF(Tableau_calcul[[#This Row],[Traitement]]&lt;&gt;K140,"fin","continue"))</f>
        <v>continue</v>
      </c>
      <c r="E139" s="8">
        <f>COUNTIF($D$2:D139,"début")</f>
        <v>1</v>
      </c>
      <c r="F139" s="8" t="str">
        <f>CONCATENATE(IF(Tableau_calcul[[#This Row],[Traitement]]&lt;&gt;K138,"début",IF(Tableau_calcul[[#This Row],[Traitement]]&lt;&gt;K140,"fin","continue")),COUNTIF($D$2:D139,"début"))</f>
        <v>continue1</v>
      </c>
      <c r="G139" s="11" t="str">
        <f>IF(LEFT(Tableau_calcul[[#This Row],[agrégat.période]],5)="début",Tableau_calcul[[#This Row],[Date]],"")</f>
        <v/>
      </c>
      <c r="H139" s="11" t="str">
        <f>IF(AND(Tableau_calcul[[#This Row],[agrégat.période]]="début",D140&lt;&gt;"début"),VLOOKUP(CONCATENATE("fin",Tableau_calcul[[#This Row],[agrégat.num]]),Tableau_calcul[[agrégat.num.période]:[Date]],4,FALSE),IF(AND(Tableau_calcul[[#This Row],[agrégat.période]]="début",D140="début"),Tableau_calcul[[#This Row],[agrégat.début]],""))</f>
        <v/>
      </c>
      <c r="I139" s="7" t="str">
        <f t="shared" si="5"/>
        <v/>
      </c>
      <c r="J139" s="8">
        <f>COUNTIF('Calcul auto'!B139:$B$367,"Plein traitement")+COUNTIF($K$1:K138,"Plein traitement")</f>
        <v>0</v>
      </c>
      <c r="K13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auto'!B138:$B$367,"Plein traitement")+COUNTIF($K$1:K138,"Plein traitement"),COUNTIF('Calcul auto'!B139:B$367,"Plein traitement")+COUNTIF($K$1:K138,"Plein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ans",COUNTIF(B139:$B$367,"Demi traitement")+COUNTIF($K$1:K138,"Demi traitement")&gt;=30),AND(Ancienneté="&gt;= 2 et &lt; 3 ans",COUNTIF(B139:$B$367,"Demi traitement")+COUNTIF($K$1:K138,"Demi traitement")&gt;=60),AND(Ancienneté="3 ans ou plus",COUNTIF(B139:$B$367,"Demi traitement")+COUNTIF($K$1:K138,"Demi traitement")&gt;=90))),"Sans traitement","Demi traitement"))))))</f>
        <v/>
      </c>
    </row>
    <row r="140" spans="1:11" x14ac:dyDescent="0.25">
      <c r="A140" s="7" t="e">
        <f t="shared" si="4"/>
        <v>#NUM!</v>
      </c>
      <c r="B14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40" s="8" t="str">
        <f>IF(Tableau_calcul[[#This Row],[Traitement]]&lt;&gt;K139,"début",IF(Tableau_calcul[[#This Row],[Traitement]]&lt;&gt;K141,"fin","continue"))</f>
        <v>continue</v>
      </c>
      <c r="E140" s="8">
        <f>COUNTIF($D$2:D140,"début")</f>
        <v>1</v>
      </c>
      <c r="F140" s="8" t="str">
        <f>CONCATENATE(IF(Tableau_calcul[[#This Row],[Traitement]]&lt;&gt;K139,"début",IF(Tableau_calcul[[#This Row],[Traitement]]&lt;&gt;K141,"fin","continue")),COUNTIF($D$2:D140,"début"))</f>
        <v>continue1</v>
      </c>
      <c r="G140" s="11" t="str">
        <f>IF(LEFT(Tableau_calcul[[#This Row],[agrégat.période]],5)="début",Tableau_calcul[[#This Row],[Date]],"")</f>
        <v/>
      </c>
      <c r="H140" s="11" t="str">
        <f>IF(AND(Tableau_calcul[[#This Row],[agrégat.période]]="début",D141&lt;&gt;"début"),VLOOKUP(CONCATENATE("fin",Tableau_calcul[[#This Row],[agrégat.num]]),Tableau_calcul[[agrégat.num.période]:[Date]],4,FALSE),IF(AND(Tableau_calcul[[#This Row],[agrégat.période]]="début",D141="début"),Tableau_calcul[[#This Row],[agrégat.début]],""))</f>
        <v/>
      </c>
      <c r="I140" s="7" t="str">
        <f t="shared" si="5"/>
        <v/>
      </c>
      <c r="J140" s="8">
        <f>COUNTIF('Calcul auto'!B140:$B$367,"Plein traitement")+COUNTIF($K$1:K139,"Plein traitement")</f>
        <v>0</v>
      </c>
      <c r="K14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auto'!B139:$B$367,"Plein traitement")+COUNTIF($K$1:K139,"Plein traitement"),COUNTIF('Calcul auto'!B140:B$367,"Plein traitement")+COUNTIF($K$1:K139,"Plein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ans",COUNTIF(B140:$B$367,"Demi traitement")+COUNTIF($K$1:K139,"Demi traitement")&gt;=30),AND(Ancienneté="&gt;= 2 et &lt; 3 ans",COUNTIF(B140:$B$367,"Demi traitement")+COUNTIF($K$1:K139,"Demi traitement")&gt;=60),AND(Ancienneté="3 ans ou plus",COUNTIF(B140:$B$367,"Demi traitement")+COUNTIF($K$1:K139,"Demi traitement")&gt;=90))),"Sans traitement","Demi traitement"))))))</f>
        <v/>
      </c>
    </row>
    <row r="141" spans="1:11" x14ac:dyDescent="0.25">
      <c r="A141" s="7" t="e">
        <f t="shared" si="4"/>
        <v>#NUM!</v>
      </c>
      <c r="B14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41" s="8" t="str">
        <f>IF(Tableau_calcul[[#This Row],[Traitement]]&lt;&gt;K140,"début",IF(Tableau_calcul[[#This Row],[Traitement]]&lt;&gt;K142,"fin","continue"))</f>
        <v>continue</v>
      </c>
      <c r="E141" s="8">
        <f>COUNTIF($D$2:D141,"début")</f>
        <v>1</v>
      </c>
      <c r="F141" s="8" t="str">
        <f>CONCATENATE(IF(Tableau_calcul[[#This Row],[Traitement]]&lt;&gt;K140,"début",IF(Tableau_calcul[[#This Row],[Traitement]]&lt;&gt;K142,"fin","continue")),COUNTIF($D$2:D141,"début"))</f>
        <v>continue1</v>
      </c>
      <c r="G141" s="11" t="str">
        <f>IF(LEFT(Tableau_calcul[[#This Row],[agrégat.période]],5)="début",Tableau_calcul[[#This Row],[Date]],"")</f>
        <v/>
      </c>
      <c r="H141" s="11" t="str">
        <f>IF(AND(Tableau_calcul[[#This Row],[agrégat.période]]="début",D142&lt;&gt;"début"),VLOOKUP(CONCATENATE("fin",Tableau_calcul[[#This Row],[agrégat.num]]),Tableau_calcul[[agrégat.num.période]:[Date]],4,FALSE),IF(AND(Tableau_calcul[[#This Row],[agrégat.période]]="début",D142="début"),Tableau_calcul[[#This Row],[agrégat.début]],""))</f>
        <v/>
      </c>
      <c r="I141" s="7" t="str">
        <f t="shared" si="5"/>
        <v/>
      </c>
      <c r="J141" s="8">
        <f>COUNTIF('Calcul auto'!B141:$B$367,"Plein traitement")+COUNTIF($K$1:K140,"Plein traitement")</f>
        <v>0</v>
      </c>
      <c r="K14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auto'!B140:$B$367,"Plein traitement")+COUNTIF($K$1:K140,"Plein traitement"),COUNTIF('Calcul auto'!B141:B$367,"Plein traitement")+COUNTIF($K$1:K140,"Plein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ans",COUNTIF(B141:$B$367,"Demi traitement")+COUNTIF($K$1:K140,"Demi traitement")&gt;=30),AND(Ancienneté="&gt;= 2 et &lt; 3 ans",COUNTIF(B141:$B$367,"Demi traitement")+COUNTIF($K$1:K140,"Demi traitement")&gt;=60),AND(Ancienneté="3 ans ou plus",COUNTIF(B141:$B$367,"Demi traitement")+COUNTIF($K$1:K140,"Demi traitement")&gt;=90))),"Sans traitement","Demi traitement"))))))</f>
        <v/>
      </c>
    </row>
    <row r="142" spans="1:11" x14ac:dyDescent="0.25">
      <c r="A142" s="7" t="e">
        <f t="shared" si="4"/>
        <v>#NUM!</v>
      </c>
      <c r="B14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42" s="8" t="str">
        <f>IF(Tableau_calcul[[#This Row],[Traitement]]&lt;&gt;K141,"début",IF(Tableau_calcul[[#This Row],[Traitement]]&lt;&gt;K143,"fin","continue"))</f>
        <v>continue</v>
      </c>
      <c r="E142" s="8">
        <f>COUNTIF($D$2:D142,"début")</f>
        <v>1</v>
      </c>
      <c r="F142" s="8" t="str">
        <f>CONCATENATE(IF(Tableau_calcul[[#This Row],[Traitement]]&lt;&gt;K141,"début",IF(Tableau_calcul[[#This Row],[Traitement]]&lt;&gt;K143,"fin","continue")),COUNTIF($D$2:D142,"début"))</f>
        <v>continue1</v>
      </c>
      <c r="G142" s="11" t="str">
        <f>IF(LEFT(Tableau_calcul[[#This Row],[agrégat.période]],5)="début",Tableau_calcul[[#This Row],[Date]],"")</f>
        <v/>
      </c>
      <c r="H142" s="11" t="str">
        <f>IF(AND(Tableau_calcul[[#This Row],[agrégat.période]]="début",D143&lt;&gt;"début"),VLOOKUP(CONCATENATE("fin",Tableau_calcul[[#This Row],[agrégat.num]]),Tableau_calcul[[agrégat.num.période]:[Date]],4,FALSE),IF(AND(Tableau_calcul[[#This Row],[agrégat.période]]="début",D143="début"),Tableau_calcul[[#This Row],[agrégat.début]],""))</f>
        <v/>
      </c>
      <c r="I142" s="7" t="str">
        <f t="shared" si="5"/>
        <v/>
      </c>
      <c r="J142" s="8">
        <f>COUNTIF('Calcul auto'!B142:$B$367,"Plein traitement")+COUNTIF($K$1:K141,"Plein traitement")</f>
        <v>0</v>
      </c>
      <c r="K14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auto'!B141:$B$367,"Plein traitement")+COUNTIF($K$1:K141,"Plein traitement"),COUNTIF('Calcul auto'!B142:B$367,"Plein traitement")+COUNTIF($K$1:K141,"Plein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ans",COUNTIF(B142:$B$367,"Demi traitement")+COUNTIF($K$1:K141,"Demi traitement")&gt;=30),AND(Ancienneté="&gt;= 2 et &lt; 3 ans",COUNTIF(B142:$B$367,"Demi traitement")+COUNTIF($K$1:K141,"Demi traitement")&gt;=60),AND(Ancienneté="3 ans ou plus",COUNTIF(B142:$B$367,"Demi traitement")+COUNTIF($K$1:K141,"Demi traitement")&gt;=90))),"Sans traitement","Demi traitement"))))))</f>
        <v/>
      </c>
    </row>
    <row r="143" spans="1:11" x14ac:dyDescent="0.25">
      <c r="A143" s="7" t="e">
        <f t="shared" si="4"/>
        <v>#NUM!</v>
      </c>
      <c r="B14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43" s="8" t="str">
        <f>IF(Tableau_calcul[[#This Row],[Traitement]]&lt;&gt;K142,"début",IF(Tableau_calcul[[#This Row],[Traitement]]&lt;&gt;K144,"fin","continue"))</f>
        <v>continue</v>
      </c>
      <c r="E143" s="8">
        <f>COUNTIF($D$2:D143,"début")</f>
        <v>1</v>
      </c>
      <c r="F143" s="8" t="str">
        <f>CONCATENATE(IF(Tableau_calcul[[#This Row],[Traitement]]&lt;&gt;K142,"début",IF(Tableau_calcul[[#This Row],[Traitement]]&lt;&gt;K144,"fin","continue")),COUNTIF($D$2:D143,"début"))</f>
        <v>continue1</v>
      </c>
      <c r="G143" s="11" t="str">
        <f>IF(LEFT(Tableau_calcul[[#This Row],[agrégat.période]],5)="début",Tableau_calcul[[#This Row],[Date]],"")</f>
        <v/>
      </c>
      <c r="H143" s="11" t="str">
        <f>IF(AND(Tableau_calcul[[#This Row],[agrégat.période]]="début",D144&lt;&gt;"début"),VLOOKUP(CONCATENATE("fin",Tableau_calcul[[#This Row],[agrégat.num]]),Tableau_calcul[[agrégat.num.période]:[Date]],4,FALSE),IF(AND(Tableau_calcul[[#This Row],[agrégat.période]]="début",D144="début"),Tableau_calcul[[#This Row],[agrégat.début]],""))</f>
        <v/>
      </c>
      <c r="I143" s="7" t="str">
        <f t="shared" si="5"/>
        <v/>
      </c>
      <c r="J143" s="8">
        <f>COUNTIF('Calcul auto'!B143:$B$367,"Plein traitement")+COUNTIF($K$1:K142,"Plein traitement")</f>
        <v>0</v>
      </c>
      <c r="K14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auto'!B142:$B$367,"Plein traitement")+COUNTIF($K$1:K142,"Plein traitement"),COUNTIF('Calcul auto'!B143:B$367,"Plein traitement")+COUNTIF($K$1:K142,"Plein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ans",COUNTIF(B143:$B$367,"Demi traitement")+COUNTIF($K$1:K142,"Demi traitement")&gt;=30),AND(Ancienneté="&gt;= 2 et &lt; 3 ans",COUNTIF(B143:$B$367,"Demi traitement")+COUNTIF($K$1:K142,"Demi traitement")&gt;=60),AND(Ancienneté="3 ans ou plus",COUNTIF(B143:$B$367,"Demi traitement")+COUNTIF($K$1:K142,"Demi traitement")&gt;=90))),"Sans traitement","Demi traitement"))))))</f>
        <v/>
      </c>
    </row>
    <row r="144" spans="1:11" x14ac:dyDescent="0.25">
      <c r="A144" s="7" t="e">
        <f t="shared" si="4"/>
        <v>#NUM!</v>
      </c>
      <c r="B14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44" s="8" t="str">
        <f>IF(Tableau_calcul[[#This Row],[Traitement]]&lt;&gt;K143,"début",IF(Tableau_calcul[[#This Row],[Traitement]]&lt;&gt;K145,"fin","continue"))</f>
        <v>continue</v>
      </c>
      <c r="E144" s="8">
        <f>COUNTIF($D$2:D144,"début")</f>
        <v>1</v>
      </c>
      <c r="F144" s="8" t="str">
        <f>CONCATENATE(IF(Tableau_calcul[[#This Row],[Traitement]]&lt;&gt;K143,"début",IF(Tableau_calcul[[#This Row],[Traitement]]&lt;&gt;K145,"fin","continue")),COUNTIF($D$2:D144,"début"))</f>
        <v>continue1</v>
      </c>
      <c r="G144" s="11" t="str">
        <f>IF(LEFT(Tableau_calcul[[#This Row],[agrégat.période]],5)="début",Tableau_calcul[[#This Row],[Date]],"")</f>
        <v/>
      </c>
      <c r="H144" s="11" t="str">
        <f>IF(AND(Tableau_calcul[[#This Row],[agrégat.période]]="début",D145&lt;&gt;"début"),VLOOKUP(CONCATENATE("fin",Tableau_calcul[[#This Row],[agrégat.num]]),Tableau_calcul[[agrégat.num.période]:[Date]],4,FALSE),IF(AND(Tableau_calcul[[#This Row],[agrégat.période]]="début",D145="début"),Tableau_calcul[[#This Row],[agrégat.début]],""))</f>
        <v/>
      </c>
      <c r="I144" s="7" t="str">
        <f t="shared" si="5"/>
        <v/>
      </c>
      <c r="J144" s="8">
        <f>COUNTIF('Calcul auto'!B144:$B$367,"Plein traitement")+COUNTIF($K$1:K143,"Plein traitement")</f>
        <v>0</v>
      </c>
      <c r="K14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auto'!B143:$B$367,"Plein traitement")+COUNTIF($K$1:K143,"Plein traitement"),COUNTIF('Calcul auto'!B144:B$367,"Plein traitement")+COUNTIF($K$1:K143,"Plein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ans",COUNTIF(B144:$B$367,"Demi traitement")+COUNTIF($K$1:K143,"Demi traitement")&gt;=30),AND(Ancienneté="&gt;= 2 et &lt; 3 ans",COUNTIF(B144:$B$367,"Demi traitement")+COUNTIF($K$1:K143,"Demi traitement")&gt;=60),AND(Ancienneté="3 ans ou plus",COUNTIF(B144:$B$367,"Demi traitement")+COUNTIF($K$1:K143,"Demi traitement")&gt;=90))),"Sans traitement","Demi traitement"))))))</f>
        <v/>
      </c>
    </row>
    <row r="145" spans="1:11" x14ac:dyDescent="0.25">
      <c r="A145" s="7" t="e">
        <f t="shared" si="4"/>
        <v>#NUM!</v>
      </c>
      <c r="B14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45" s="8" t="str">
        <f>IF(Tableau_calcul[[#This Row],[Traitement]]&lt;&gt;K144,"début",IF(Tableau_calcul[[#This Row],[Traitement]]&lt;&gt;K146,"fin","continue"))</f>
        <v>continue</v>
      </c>
      <c r="E145" s="8">
        <f>COUNTIF($D$2:D145,"début")</f>
        <v>1</v>
      </c>
      <c r="F145" s="8" t="str">
        <f>CONCATENATE(IF(Tableau_calcul[[#This Row],[Traitement]]&lt;&gt;K144,"début",IF(Tableau_calcul[[#This Row],[Traitement]]&lt;&gt;K146,"fin","continue")),COUNTIF($D$2:D145,"début"))</f>
        <v>continue1</v>
      </c>
      <c r="G145" s="11" t="str">
        <f>IF(LEFT(Tableau_calcul[[#This Row],[agrégat.période]],5)="début",Tableau_calcul[[#This Row],[Date]],"")</f>
        <v/>
      </c>
      <c r="H145" s="11" t="str">
        <f>IF(AND(Tableau_calcul[[#This Row],[agrégat.période]]="début",D146&lt;&gt;"début"),VLOOKUP(CONCATENATE("fin",Tableau_calcul[[#This Row],[agrégat.num]]),Tableau_calcul[[agrégat.num.période]:[Date]],4,FALSE),IF(AND(Tableau_calcul[[#This Row],[agrégat.période]]="début",D146="début"),Tableau_calcul[[#This Row],[agrégat.début]],""))</f>
        <v/>
      </c>
      <c r="I145" s="7" t="str">
        <f t="shared" si="5"/>
        <v/>
      </c>
      <c r="J145" s="8">
        <f>COUNTIF('Calcul auto'!B145:$B$367,"Plein traitement")+COUNTIF($K$1:K144,"Plein traitement")</f>
        <v>0</v>
      </c>
      <c r="K14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auto'!B144:$B$367,"Plein traitement")+COUNTIF($K$1:K144,"Plein traitement"),COUNTIF('Calcul auto'!B145:B$367,"Plein traitement")+COUNTIF($K$1:K144,"Plein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ans",COUNTIF(B145:$B$367,"Demi traitement")+COUNTIF($K$1:K144,"Demi traitement")&gt;=30),AND(Ancienneté="&gt;= 2 et &lt; 3 ans",COUNTIF(B145:$B$367,"Demi traitement")+COUNTIF($K$1:K144,"Demi traitement")&gt;=60),AND(Ancienneté="3 ans ou plus",COUNTIF(B145:$B$367,"Demi traitement")+COUNTIF($K$1:K144,"Demi traitement")&gt;=90))),"Sans traitement","Demi traitement"))))))</f>
        <v/>
      </c>
    </row>
    <row r="146" spans="1:11" x14ac:dyDescent="0.25">
      <c r="A146" s="7" t="e">
        <f t="shared" si="4"/>
        <v>#NUM!</v>
      </c>
      <c r="B14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46" s="8" t="str">
        <f>IF(Tableau_calcul[[#This Row],[Traitement]]&lt;&gt;K145,"début",IF(Tableau_calcul[[#This Row],[Traitement]]&lt;&gt;K147,"fin","continue"))</f>
        <v>continue</v>
      </c>
      <c r="E146" s="8">
        <f>COUNTIF($D$2:D146,"début")</f>
        <v>1</v>
      </c>
      <c r="F146" s="8" t="str">
        <f>CONCATENATE(IF(Tableau_calcul[[#This Row],[Traitement]]&lt;&gt;K145,"début",IF(Tableau_calcul[[#This Row],[Traitement]]&lt;&gt;K147,"fin","continue")),COUNTIF($D$2:D146,"début"))</f>
        <v>continue1</v>
      </c>
      <c r="G146" s="11" t="str">
        <f>IF(LEFT(Tableau_calcul[[#This Row],[agrégat.période]],5)="début",Tableau_calcul[[#This Row],[Date]],"")</f>
        <v/>
      </c>
      <c r="H146" s="11" t="str">
        <f>IF(AND(Tableau_calcul[[#This Row],[agrégat.période]]="début",D147&lt;&gt;"début"),VLOOKUP(CONCATENATE("fin",Tableau_calcul[[#This Row],[agrégat.num]]),Tableau_calcul[[agrégat.num.période]:[Date]],4,FALSE),IF(AND(Tableau_calcul[[#This Row],[agrégat.période]]="début",D147="début"),Tableau_calcul[[#This Row],[agrégat.début]],""))</f>
        <v/>
      </c>
      <c r="I146" s="7" t="str">
        <f t="shared" si="5"/>
        <v/>
      </c>
      <c r="J146" s="8">
        <f>COUNTIF('Calcul auto'!B146:$B$367,"Plein traitement")+COUNTIF($K$1:K145,"Plein traitement")</f>
        <v>0</v>
      </c>
      <c r="K14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auto'!B145:$B$367,"Plein traitement")+COUNTIF($K$1:K145,"Plein traitement"),COUNTIF('Calcul auto'!B146:B$367,"Plein traitement")+COUNTIF($K$1:K145,"Plein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ans",COUNTIF(B146:$B$367,"Demi traitement")+COUNTIF($K$1:K145,"Demi traitement")&gt;=30),AND(Ancienneté="&gt;= 2 et &lt; 3 ans",COUNTIF(B146:$B$367,"Demi traitement")+COUNTIF($K$1:K145,"Demi traitement")&gt;=60),AND(Ancienneté="3 ans ou plus",COUNTIF(B146:$B$367,"Demi traitement")+COUNTIF($K$1:K145,"Demi traitement")&gt;=90))),"Sans traitement","Demi traitement"))))))</f>
        <v/>
      </c>
    </row>
    <row r="147" spans="1:11" x14ac:dyDescent="0.25">
      <c r="A147" s="7" t="e">
        <f t="shared" si="4"/>
        <v>#NUM!</v>
      </c>
      <c r="B14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47" s="8" t="str">
        <f>IF(Tableau_calcul[[#This Row],[Traitement]]&lt;&gt;K146,"début",IF(Tableau_calcul[[#This Row],[Traitement]]&lt;&gt;K148,"fin","continue"))</f>
        <v>continue</v>
      </c>
      <c r="E147" s="8">
        <f>COUNTIF($D$2:D147,"début")</f>
        <v>1</v>
      </c>
      <c r="F147" s="8" t="str">
        <f>CONCATENATE(IF(Tableau_calcul[[#This Row],[Traitement]]&lt;&gt;K146,"début",IF(Tableau_calcul[[#This Row],[Traitement]]&lt;&gt;K148,"fin","continue")),COUNTIF($D$2:D147,"début"))</f>
        <v>continue1</v>
      </c>
      <c r="G147" s="11" t="str">
        <f>IF(LEFT(Tableau_calcul[[#This Row],[agrégat.période]],5)="début",Tableau_calcul[[#This Row],[Date]],"")</f>
        <v/>
      </c>
      <c r="H147" s="11" t="str">
        <f>IF(AND(Tableau_calcul[[#This Row],[agrégat.période]]="début",D148&lt;&gt;"début"),VLOOKUP(CONCATENATE("fin",Tableau_calcul[[#This Row],[agrégat.num]]),Tableau_calcul[[agrégat.num.période]:[Date]],4,FALSE),IF(AND(Tableau_calcul[[#This Row],[agrégat.période]]="début",D148="début"),Tableau_calcul[[#This Row],[agrégat.début]],""))</f>
        <v/>
      </c>
      <c r="I147" s="7" t="str">
        <f t="shared" si="5"/>
        <v/>
      </c>
      <c r="J147" s="8">
        <f>COUNTIF('Calcul auto'!B147:$B$367,"Plein traitement")+COUNTIF($K$1:K146,"Plein traitement")</f>
        <v>0</v>
      </c>
      <c r="K14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auto'!B146:$B$367,"Plein traitement")+COUNTIF($K$1:K146,"Plein traitement"),COUNTIF('Calcul auto'!B147:B$367,"Plein traitement")+COUNTIF($K$1:K146,"Plein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ans",COUNTIF(B147:$B$367,"Demi traitement")+COUNTIF($K$1:K146,"Demi traitement")&gt;=30),AND(Ancienneté="&gt;= 2 et &lt; 3 ans",COUNTIF(B147:$B$367,"Demi traitement")+COUNTIF($K$1:K146,"Demi traitement")&gt;=60),AND(Ancienneté="3 ans ou plus",COUNTIF(B147:$B$367,"Demi traitement")+COUNTIF($K$1:K146,"Demi traitement")&gt;=90))),"Sans traitement","Demi traitement"))))))</f>
        <v/>
      </c>
    </row>
    <row r="148" spans="1:11" x14ac:dyDescent="0.25">
      <c r="A148" s="7" t="e">
        <f t="shared" si="4"/>
        <v>#NUM!</v>
      </c>
      <c r="B14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48" s="8" t="str">
        <f>IF(Tableau_calcul[[#This Row],[Traitement]]&lt;&gt;K147,"début",IF(Tableau_calcul[[#This Row],[Traitement]]&lt;&gt;K149,"fin","continue"))</f>
        <v>continue</v>
      </c>
      <c r="E148" s="8">
        <f>COUNTIF($D$2:D148,"début")</f>
        <v>1</v>
      </c>
      <c r="F148" s="8" t="str">
        <f>CONCATENATE(IF(Tableau_calcul[[#This Row],[Traitement]]&lt;&gt;K147,"début",IF(Tableau_calcul[[#This Row],[Traitement]]&lt;&gt;K149,"fin","continue")),COUNTIF($D$2:D148,"début"))</f>
        <v>continue1</v>
      </c>
      <c r="G148" s="11" t="str">
        <f>IF(LEFT(Tableau_calcul[[#This Row],[agrégat.période]],5)="début",Tableau_calcul[[#This Row],[Date]],"")</f>
        <v/>
      </c>
      <c r="H148" s="11" t="str">
        <f>IF(AND(Tableau_calcul[[#This Row],[agrégat.période]]="début",D149&lt;&gt;"début"),VLOOKUP(CONCATENATE("fin",Tableau_calcul[[#This Row],[agrégat.num]]),Tableau_calcul[[agrégat.num.période]:[Date]],4,FALSE),IF(AND(Tableau_calcul[[#This Row],[agrégat.période]]="début",D149="début"),Tableau_calcul[[#This Row],[agrégat.début]],""))</f>
        <v/>
      </c>
      <c r="I148" s="7" t="str">
        <f t="shared" si="5"/>
        <v/>
      </c>
      <c r="J148" s="8">
        <f>COUNTIF('Calcul auto'!B148:$B$367,"Plein traitement")+COUNTIF($K$1:K147,"Plein traitement")</f>
        <v>0</v>
      </c>
      <c r="K14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auto'!B147:$B$367,"Plein traitement")+COUNTIF($K$1:K147,"Plein traitement"),COUNTIF('Calcul auto'!B148:B$367,"Plein traitement")+COUNTIF($K$1:K147,"Plein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ans",COUNTIF(B148:$B$367,"Demi traitement")+COUNTIF($K$1:K147,"Demi traitement")&gt;=30),AND(Ancienneté="&gt;= 2 et &lt; 3 ans",COUNTIF(B148:$B$367,"Demi traitement")+COUNTIF($K$1:K147,"Demi traitement")&gt;=60),AND(Ancienneté="3 ans ou plus",COUNTIF(B148:$B$367,"Demi traitement")+COUNTIF($K$1:K147,"Demi traitement")&gt;=90))),"Sans traitement","Demi traitement"))))))</f>
        <v/>
      </c>
    </row>
    <row r="149" spans="1:11" x14ac:dyDescent="0.25">
      <c r="A149" s="7" t="e">
        <f t="shared" si="4"/>
        <v>#NUM!</v>
      </c>
      <c r="B14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49" s="8" t="str">
        <f>IF(Tableau_calcul[[#This Row],[Traitement]]&lt;&gt;K148,"début",IF(Tableau_calcul[[#This Row],[Traitement]]&lt;&gt;K150,"fin","continue"))</f>
        <v>continue</v>
      </c>
      <c r="E149" s="8">
        <f>COUNTIF($D$2:D149,"début")</f>
        <v>1</v>
      </c>
      <c r="F149" s="8" t="str">
        <f>CONCATENATE(IF(Tableau_calcul[[#This Row],[Traitement]]&lt;&gt;K148,"début",IF(Tableau_calcul[[#This Row],[Traitement]]&lt;&gt;K150,"fin","continue")),COUNTIF($D$2:D149,"début"))</f>
        <v>continue1</v>
      </c>
      <c r="G149" s="11" t="str">
        <f>IF(LEFT(Tableau_calcul[[#This Row],[agrégat.période]],5)="début",Tableau_calcul[[#This Row],[Date]],"")</f>
        <v/>
      </c>
      <c r="H149" s="11" t="str">
        <f>IF(AND(Tableau_calcul[[#This Row],[agrégat.période]]="début",D150&lt;&gt;"début"),VLOOKUP(CONCATENATE("fin",Tableau_calcul[[#This Row],[agrégat.num]]),Tableau_calcul[[agrégat.num.période]:[Date]],4,FALSE),IF(AND(Tableau_calcul[[#This Row],[agrégat.période]]="début",D150="début"),Tableau_calcul[[#This Row],[agrégat.début]],""))</f>
        <v/>
      </c>
      <c r="I149" s="7" t="str">
        <f t="shared" si="5"/>
        <v/>
      </c>
      <c r="J149" s="8">
        <f>COUNTIF('Calcul auto'!B149:$B$367,"Plein traitement")+COUNTIF($K$1:K148,"Plein traitement")</f>
        <v>0</v>
      </c>
      <c r="K14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auto'!B148:$B$367,"Plein traitement")+COUNTIF($K$1:K148,"Plein traitement"),COUNTIF('Calcul auto'!B149:B$367,"Plein traitement")+COUNTIF($K$1:K148,"Plein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ans",COUNTIF(B149:$B$367,"Demi traitement")+COUNTIF($K$1:K148,"Demi traitement")&gt;=30),AND(Ancienneté="&gt;= 2 et &lt; 3 ans",COUNTIF(B149:$B$367,"Demi traitement")+COUNTIF($K$1:K148,"Demi traitement")&gt;=60),AND(Ancienneté="3 ans ou plus",COUNTIF(B149:$B$367,"Demi traitement")+COUNTIF($K$1:K148,"Demi traitement")&gt;=90))),"Sans traitement","Demi traitement"))))))</f>
        <v/>
      </c>
    </row>
    <row r="150" spans="1:11" x14ac:dyDescent="0.25">
      <c r="A150" s="7" t="e">
        <f t="shared" si="4"/>
        <v>#NUM!</v>
      </c>
      <c r="B15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50" s="8" t="str">
        <f>IF(Tableau_calcul[[#This Row],[Traitement]]&lt;&gt;K149,"début",IF(Tableau_calcul[[#This Row],[Traitement]]&lt;&gt;K151,"fin","continue"))</f>
        <v>continue</v>
      </c>
      <c r="E150" s="8">
        <f>COUNTIF($D$2:D150,"début")</f>
        <v>1</v>
      </c>
      <c r="F150" s="8" t="str">
        <f>CONCATENATE(IF(Tableau_calcul[[#This Row],[Traitement]]&lt;&gt;K149,"début",IF(Tableau_calcul[[#This Row],[Traitement]]&lt;&gt;K151,"fin","continue")),COUNTIF($D$2:D150,"début"))</f>
        <v>continue1</v>
      </c>
      <c r="G150" s="11" t="str">
        <f>IF(LEFT(Tableau_calcul[[#This Row],[agrégat.période]],5)="début",Tableau_calcul[[#This Row],[Date]],"")</f>
        <v/>
      </c>
      <c r="H150" s="11" t="str">
        <f>IF(AND(Tableau_calcul[[#This Row],[agrégat.période]]="début",D151&lt;&gt;"début"),VLOOKUP(CONCATENATE("fin",Tableau_calcul[[#This Row],[agrégat.num]]),Tableau_calcul[[agrégat.num.période]:[Date]],4,FALSE),IF(AND(Tableau_calcul[[#This Row],[agrégat.période]]="début",D151="début"),Tableau_calcul[[#This Row],[agrégat.début]],""))</f>
        <v/>
      </c>
      <c r="I150" s="7" t="str">
        <f t="shared" si="5"/>
        <v/>
      </c>
      <c r="J150" s="8">
        <f>COUNTIF('Calcul auto'!B150:$B$367,"Plein traitement")+COUNTIF($K$1:K149,"Plein traitement")</f>
        <v>0</v>
      </c>
      <c r="K15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auto'!B149:$B$367,"Plein traitement")+COUNTIF($K$1:K149,"Plein traitement"),COUNTIF('Calcul auto'!B150:B$367,"Plein traitement")+COUNTIF($K$1:K149,"Plein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ans",COUNTIF(B150:$B$367,"Demi traitement")+COUNTIF($K$1:K149,"Demi traitement")&gt;=30),AND(Ancienneté="&gt;= 2 et &lt; 3 ans",COUNTIF(B150:$B$367,"Demi traitement")+COUNTIF($K$1:K149,"Demi traitement")&gt;=60),AND(Ancienneté="3 ans ou plus",COUNTIF(B150:$B$367,"Demi traitement")+COUNTIF($K$1:K149,"Demi traitement")&gt;=90))),"Sans traitement","Demi traitement"))))))</f>
        <v/>
      </c>
    </row>
    <row r="151" spans="1:11" x14ac:dyDescent="0.25">
      <c r="A151" s="7" t="e">
        <f t="shared" si="4"/>
        <v>#NUM!</v>
      </c>
      <c r="B15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51" s="8" t="str">
        <f>IF(Tableau_calcul[[#This Row],[Traitement]]&lt;&gt;K150,"début",IF(Tableau_calcul[[#This Row],[Traitement]]&lt;&gt;K152,"fin","continue"))</f>
        <v>continue</v>
      </c>
      <c r="E151" s="8">
        <f>COUNTIF($D$2:D151,"début")</f>
        <v>1</v>
      </c>
      <c r="F151" s="8" t="str">
        <f>CONCATENATE(IF(Tableau_calcul[[#This Row],[Traitement]]&lt;&gt;K150,"début",IF(Tableau_calcul[[#This Row],[Traitement]]&lt;&gt;K152,"fin","continue")),COUNTIF($D$2:D151,"début"))</f>
        <v>continue1</v>
      </c>
      <c r="G151" s="11" t="str">
        <f>IF(LEFT(Tableau_calcul[[#This Row],[agrégat.période]],5)="début",Tableau_calcul[[#This Row],[Date]],"")</f>
        <v/>
      </c>
      <c r="H151" s="11" t="str">
        <f>IF(AND(Tableau_calcul[[#This Row],[agrégat.période]]="début",D152&lt;&gt;"début"),VLOOKUP(CONCATENATE("fin",Tableau_calcul[[#This Row],[agrégat.num]]),Tableau_calcul[[agrégat.num.période]:[Date]],4,FALSE),IF(AND(Tableau_calcul[[#This Row],[agrégat.période]]="début",D152="début"),Tableau_calcul[[#This Row],[agrégat.début]],""))</f>
        <v/>
      </c>
      <c r="I151" s="7" t="str">
        <f t="shared" si="5"/>
        <v/>
      </c>
      <c r="J151" s="8">
        <f>COUNTIF('Calcul auto'!B151:$B$367,"Plein traitement")+COUNTIF($K$1:K150,"Plein traitement")</f>
        <v>0</v>
      </c>
      <c r="K15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auto'!B150:$B$367,"Plein traitement")+COUNTIF($K$1:K150,"Plein traitement"),COUNTIF('Calcul auto'!B151:B$367,"Plein traitement")+COUNTIF($K$1:K150,"Plein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ans",COUNTIF(B151:$B$367,"Demi traitement")+COUNTIF($K$1:K150,"Demi traitement")&gt;=30),AND(Ancienneté="&gt;= 2 et &lt; 3 ans",COUNTIF(B151:$B$367,"Demi traitement")+COUNTIF($K$1:K150,"Demi traitement")&gt;=60),AND(Ancienneté="3 ans ou plus",COUNTIF(B151:$B$367,"Demi traitement")+COUNTIF($K$1:K150,"Demi traitement")&gt;=90))),"Sans traitement","Demi traitement"))))))</f>
        <v/>
      </c>
    </row>
    <row r="152" spans="1:11" x14ac:dyDescent="0.25">
      <c r="A152" s="7" t="e">
        <f t="shared" si="4"/>
        <v>#NUM!</v>
      </c>
      <c r="B15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52" s="8" t="str">
        <f>IF(Tableau_calcul[[#This Row],[Traitement]]&lt;&gt;K151,"début",IF(Tableau_calcul[[#This Row],[Traitement]]&lt;&gt;K153,"fin","continue"))</f>
        <v>continue</v>
      </c>
      <c r="E152" s="8">
        <f>COUNTIF($D$2:D152,"début")</f>
        <v>1</v>
      </c>
      <c r="F152" s="8" t="str">
        <f>CONCATENATE(IF(Tableau_calcul[[#This Row],[Traitement]]&lt;&gt;K151,"début",IF(Tableau_calcul[[#This Row],[Traitement]]&lt;&gt;K153,"fin","continue")),COUNTIF($D$2:D152,"début"))</f>
        <v>continue1</v>
      </c>
      <c r="G152" s="11" t="str">
        <f>IF(LEFT(Tableau_calcul[[#This Row],[agrégat.période]],5)="début",Tableau_calcul[[#This Row],[Date]],"")</f>
        <v/>
      </c>
      <c r="H152" s="11" t="str">
        <f>IF(AND(Tableau_calcul[[#This Row],[agrégat.période]]="début",D153&lt;&gt;"début"),VLOOKUP(CONCATENATE("fin",Tableau_calcul[[#This Row],[agrégat.num]]),Tableau_calcul[[agrégat.num.période]:[Date]],4,FALSE),IF(AND(Tableau_calcul[[#This Row],[agrégat.période]]="début",D153="début"),Tableau_calcul[[#This Row],[agrégat.début]],""))</f>
        <v/>
      </c>
      <c r="I152" s="7" t="str">
        <f t="shared" si="5"/>
        <v/>
      </c>
      <c r="J152" s="8">
        <f>COUNTIF('Calcul auto'!B152:$B$367,"Plein traitement")+COUNTIF($K$1:K151,"Plein traitement")</f>
        <v>0</v>
      </c>
      <c r="K15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auto'!B151:$B$367,"Plein traitement")+COUNTIF($K$1:K151,"Plein traitement"),COUNTIF('Calcul auto'!B152:B$367,"Plein traitement")+COUNTIF($K$1:K151,"Plein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ans",COUNTIF(B152:$B$367,"Demi traitement")+COUNTIF($K$1:K151,"Demi traitement")&gt;=30),AND(Ancienneté="&gt;= 2 et &lt; 3 ans",COUNTIF(B152:$B$367,"Demi traitement")+COUNTIF($K$1:K151,"Demi traitement")&gt;=60),AND(Ancienneté="3 ans ou plus",COUNTIF(B152:$B$367,"Demi traitement")+COUNTIF($K$1:K151,"Demi traitement")&gt;=90))),"Sans traitement","Demi traitement"))))))</f>
        <v/>
      </c>
    </row>
    <row r="153" spans="1:11" x14ac:dyDescent="0.25">
      <c r="A153" s="7" t="e">
        <f t="shared" si="4"/>
        <v>#NUM!</v>
      </c>
      <c r="B15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53" s="8" t="str">
        <f>IF(Tableau_calcul[[#This Row],[Traitement]]&lt;&gt;K152,"début",IF(Tableau_calcul[[#This Row],[Traitement]]&lt;&gt;K154,"fin","continue"))</f>
        <v>continue</v>
      </c>
      <c r="E153" s="8">
        <f>COUNTIF($D$2:D153,"début")</f>
        <v>1</v>
      </c>
      <c r="F153" s="8" t="str">
        <f>CONCATENATE(IF(Tableau_calcul[[#This Row],[Traitement]]&lt;&gt;K152,"début",IF(Tableau_calcul[[#This Row],[Traitement]]&lt;&gt;K154,"fin","continue")),COUNTIF($D$2:D153,"début"))</f>
        <v>continue1</v>
      </c>
      <c r="G153" s="11" t="str">
        <f>IF(LEFT(Tableau_calcul[[#This Row],[agrégat.période]],5)="début",Tableau_calcul[[#This Row],[Date]],"")</f>
        <v/>
      </c>
      <c r="H153" s="11" t="str">
        <f>IF(AND(Tableau_calcul[[#This Row],[agrégat.période]]="début",D154&lt;&gt;"début"),VLOOKUP(CONCATENATE("fin",Tableau_calcul[[#This Row],[agrégat.num]]),Tableau_calcul[[agrégat.num.période]:[Date]],4,FALSE),IF(AND(Tableau_calcul[[#This Row],[agrégat.période]]="début",D154="début"),Tableau_calcul[[#This Row],[agrégat.début]],""))</f>
        <v/>
      </c>
      <c r="I153" s="7" t="str">
        <f t="shared" si="5"/>
        <v/>
      </c>
      <c r="J153" s="8">
        <f>COUNTIF('Calcul auto'!B153:$B$367,"Plein traitement")+COUNTIF($K$1:K152,"Plein traitement")</f>
        <v>0</v>
      </c>
      <c r="K15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auto'!B152:$B$367,"Plein traitement")+COUNTIF($K$1:K152,"Plein traitement"),COUNTIF('Calcul auto'!B153:B$367,"Plein traitement")+COUNTIF($K$1:K152,"Plein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ans",COUNTIF(B153:$B$367,"Demi traitement")+COUNTIF($K$1:K152,"Demi traitement")&gt;=30),AND(Ancienneté="&gt;= 2 et &lt; 3 ans",COUNTIF(B153:$B$367,"Demi traitement")+COUNTIF($K$1:K152,"Demi traitement")&gt;=60),AND(Ancienneté="3 ans ou plus",COUNTIF(B153:$B$367,"Demi traitement")+COUNTIF($K$1:K152,"Demi traitement")&gt;=90))),"Sans traitement","Demi traitement"))))))</f>
        <v/>
      </c>
    </row>
    <row r="154" spans="1:11" x14ac:dyDescent="0.25">
      <c r="A154" s="7" t="e">
        <f t="shared" si="4"/>
        <v>#NUM!</v>
      </c>
      <c r="B15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54" s="8" t="str">
        <f>IF(Tableau_calcul[[#This Row],[Traitement]]&lt;&gt;K153,"début",IF(Tableau_calcul[[#This Row],[Traitement]]&lt;&gt;K155,"fin","continue"))</f>
        <v>continue</v>
      </c>
      <c r="E154" s="8">
        <f>COUNTIF($D$2:D154,"début")</f>
        <v>1</v>
      </c>
      <c r="F154" s="8" t="str">
        <f>CONCATENATE(IF(Tableau_calcul[[#This Row],[Traitement]]&lt;&gt;K153,"début",IF(Tableau_calcul[[#This Row],[Traitement]]&lt;&gt;K155,"fin","continue")),COUNTIF($D$2:D154,"début"))</f>
        <v>continue1</v>
      </c>
      <c r="G154" s="11" t="str">
        <f>IF(LEFT(Tableau_calcul[[#This Row],[agrégat.période]],5)="début",Tableau_calcul[[#This Row],[Date]],"")</f>
        <v/>
      </c>
      <c r="H154" s="11" t="str">
        <f>IF(AND(Tableau_calcul[[#This Row],[agrégat.période]]="début",D155&lt;&gt;"début"),VLOOKUP(CONCATENATE("fin",Tableau_calcul[[#This Row],[agrégat.num]]),Tableau_calcul[[agrégat.num.période]:[Date]],4,FALSE),IF(AND(Tableau_calcul[[#This Row],[agrégat.période]]="début",D155="début"),Tableau_calcul[[#This Row],[agrégat.début]],""))</f>
        <v/>
      </c>
      <c r="I154" s="7" t="str">
        <f t="shared" si="5"/>
        <v/>
      </c>
      <c r="J154" s="8">
        <f>COUNTIF('Calcul auto'!B154:$B$367,"Plein traitement")+COUNTIF($K$1:K153,"Plein traitement")</f>
        <v>0</v>
      </c>
      <c r="K15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auto'!B153:$B$367,"Plein traitement")+COUNTIF($K$1:K153,"Plein traitement"),COUNTIF('Calcul auto'!B154:B$367,"Plein traitement")+COUNTIF($K$1:K153,"Plein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ans",COUNTIF(B154:$B$367,"Demi traitement")+COUNTIF($K$1:K153,"Demi traitement")&gt;=30),AND(Ancienneté="&gt;= 2 et &lt; 3 ans",COUNTIF(B154:$B$367,"Demi traitement")+COUNTIF($K$1:K153,"Demi traitement")&gt;=60),AND(Ancienneté="3 ans ou plus",COUNTIF(B154:$B$367,"Demi traitement")+COUNTIF($K$1:K153,"Demi traitement")&gt;=90))),"Sans traitement","Demi traitement"))))))</f>
        <v/>
      </c>
    </row>
    <row r="155" spans="1:11" x14ac:dyDescent="0.25">
      <c r="A155" s="7" t="e">
        <f t="shared" si="4"/>
        <v>#NUM!</v>
      </c>
      <c r="B15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55" s="8" t="str">
        <f>IF(Tableau_calcul[[#This Row],[Traitement]]&lt;&gt;K154,"début",IF(Tableau_calcul[[#This Row],[Traitement]]&lt;&gt;K156,"fin","continue"))</f>
        <v>continue</v>
      </c>
      <c r="E155" s="8">
        <f>COUNTIF($D$2:D155,"début")</f>
        <v>1</v>
      </c>
      <c r="F155" s="8" t="str">
        <f>CONCATENATE(IF(Tableau_calcul[[#This Row],[Traitement]]&lt;&gt;K154,"début",IF(Tableau_calcul[[#This Row],[Traitement]]&lt;&gt;K156,"fin","continue")),COUNTIF($D$2:D155,"début"))</f>
        <v>continue1</v>
      </c>
      <c r="G155" s="11" t="str">
        <f>IF(LEFT(Tableau_calcul[[#This Row],[agrégat.période]],5)="début",Tableau_calcul[[#This Row],[Date]],"")</f>
        <v/>
      </c>
      <c r="H155" s="11" t="str">
        <f>IF(AND(Tableau_calcul[[#This Row],[agrégat.période]]="début",D156&lt;&gt;"début"),VLOOKUP(CONCATENATE("fin",Tableau_calcul[[#This Row],[agrégat.num]]),Tableau_calcul[[agrégat.num.période]:[Date]],4,FALSE),IF(AND(Tableau_calcul[[#This Row],[agrégat.période]]="début",D156="début"),Tableau_calcul[[#This Row],[agrégat.début]],""))</f>
        <v/>
      </c>
      <c r="I155" s="7" t="str">
        <f t="shared" si="5"/>
        <v/>
      </c>
      <c r="J155" s="8">
        <f>COUNTIF('Calcul auto'!B155:$B$367,"Plein traitement")+COUNTIF($K$1:K154,"Plein traitement")</f>
        <v>0</v>
      </c>
      <c r="K15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auto'!B154:$B$367,"Plein traitement")+COUNTIF($K$1:K154,"Plein traitement"),COUNTIF('Calcul auto'!B155:B$367,"Plein traitement")+COUNTIF($K$1:K154,"Plein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ans",COUNTIF(B155:$B$367,"Demi traitement")+COUNTIF($K$1:K154,"Demi traitement")&gt;=30),AND(Ancienneté="&gt;= 2 et &lt; 3 ans",COUNTIF(B155:$B$367,"Demi traitement")+COUNTIF($K$1:K154,"Demi traitement")&gt;=60),AND(Ancienneté="3 ans ou plus",COUNTIF(B155:$B$367,"Demi traitement")+COUNTIF($K$1:K154,"Demi traitement")&gt;=90))),"Sans traitement","Demi traitement"))))))</f>
        <v/>
      </c>
    </row>
    <row r="156" spans="1:11" x14ac:dyDescent="0.25">
      <c r="A156" s="7" t="e">
        <f t="shared" si="4"/>
        <v>#NUM!</v>
      </c>
      <c r="B15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56" s="8" t="str">
        <f>IF(Tableau_calcul[[#This Row],[Traitement]]&lt;&gt;K155,"début",IF(Tableau_calcul[[#This Row],[Traitement]]&lt;&gt;K157,"fin","continue"))</f>
        <v>continue</v>
      </c>
      <c r="E156" s="8">
        <f>COUNTIF($D$2:D156,"début")</f>
        <v>1</v>
      </c>
      <c r="F156" s="8" t="str">
        <f>CONCATENATE(IF(Tableau_calcul[[#This Row],[Traitement]]&lt;&gt;K155,"début",IF(Tableau_calcul[[#This Row],[Traitement]]&lt;&gt;K157,"fin","continue")),COUNTIF($D$2:D156,"début"))</f>
        <v>continue1</v>
      </c>
      <c r="G156" s="11" t="str">
        <f>IF(LEFT(Tableau_calcul[[#This Row],[agrégat.période]],5)="début",Tableau_calcul[[#This Row],[Date]],"")</f>
        <v/>
      </c>
      <c r="H156" s="11" t="str">
        <f>IF(AND(Tableau_calcul[[#This Row],[agrégat.période]]="début",D157&lt;&gt;"début"),VLOOKUP(CONCATENATE("fin",Tableau_calcul[[#This Row],[agrégat.num]]),Tableau_calcul[[agrégat.num.période]:[Date]],4,FALSE),IF(AND(Tableau_calcul[[#This Row],[agrégat.période]]="début",D157="début"),Tableau_calcul[[#This Row],[agrégat.début]],""))</f>
        <v/>
      </c>
      <c r="I156" s="7" t="str">
        <f t="shared" si="5"/>
        <v/>
      </c>
      <c r="J156" s="8">
        <f>COUNTIF('Calcul auto'!B156:$B$367,"Plein traitement")+COUNTIF($K$1:K155,"Plein traitement")</f>
        <v>0</v>
      </c>
      <c r="K15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auto'!B155:$B$367,"Plein traitement")+COUNTIF($K$1:K155,"Plein traitement"),COUNTIF('Calcul auto'!B156:B$367,"Plein traitement")+COUNTIF($K$1:K155,"Plein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ans",COUNTIF(B156:$B$367,"Demi traitement")+COUNTIF($K$1:K155,"Demi traitement")&gt;=30),AND(Ancienneté="&gt;= 2 et &lt; 3 ans",COUNTIF(B156:$B$367,"Demi traitement")+COUNTIF($K$1:K155,"Demi traitement")&gt;=60),AND(Ancienneté="3 ans ou plus",COUNTIF(B156:$B$367,"Demi traitement")+COUNTIF($K$1:K155,"Demi traitement")&gt;=90))),"Sans traitement","Demi traitement"))))))</f>
        <v/>
      </c>
    </row>
    <row r="157" spans="1:11" x14ac:dyDescent="0.25">
      <c r="A157" s="7" t="e">
        <f t="shared" si="4"/>
        <v>#NUM!</v>
      </c>
      <c r="B15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57" s="8" t="str">
        <f>IF(Tableau_calcul[[#This Row],[Traitement]]&lt;&gt;K156,"début",IF(Tableau_calcul[[#This Row],[Traitement]]&lt;&gt;K158,"fin","continue"))</f>
        <v>continue</v>
      </c>
      <c r="E157" s="8">
        <f>COUNTIF($D$2:D157,"début")</f>
        <v>1</v>
      </c>
      <c r="F157" s="8" t="str">
        <f>CONCATENATE(IF(Tableau_calcul[[#This Row],[Traitement]]&lt;&gt;K156,"début",IF(Tableau_calcul[[#This Row],[Traitement]]&lt;&gt;K158,"fin","continue")),COUNTIF($D$2:D157,"début"))</f>
        <v>continue1</v>
      </c>
      <c r="G157" s="11" t="str">
        <f>IF(LEFT(Tableau_calcul[[#This Row],[agrégat.période]],5)="début",Tableau_calcul[[#This Row],[Date]],"")</f>
        <v/>
      </c>
      <c r="H157" s="11" t="str">
        <f>IF(AND(Tableau_calcul[[#This Row],[agrégat.période]]="début",D158&lt;&gt;"début"),VLOOKUP(CONCATENATE("fin",Tableau_calcul[[#This Row],[agrégat.num]]),Tableau_calcul[[agrégat.num.période]:[Date]],4,FALSE),IF(AND(Tableau_calcul[[#This Row],[agrégat.période]]="début",D158="début"),Tableau_calcul[[#This Row],[agrégat.début]],""))</f>
        <v/>
      </c>
      <c r="I157" s="7" t="str">
        <f t="shared" si="5"/>
        <v/>
      </c>
      <c r="J157" s="8">
        <f>COUNTIF('Calcul auto'!B157:$B$367,"Plein traitement")+COUNTIF($K$1:K156,"Plein traitement")</f>
        <v>0</v>
      </c>
      <c r="K15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auto'!B156:$B$367,"Plein traitement")+COUNTIF($K$1:K156,"Plein traitement"),COUNTIF('Calcul auto'!B157:B$367,"Plein traitement")+COUNTIF($K$1:K156,"Plein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ans",COUNTIF(B157:$B$367,"Demi traitement")+COUNTIF($K$1:K156,"Demi traitement")&gt;=30),AND(Ancienneté="&gt;= 2 et &lt; 3 ans",COUNTIF(B157:$B$367,"Demi traitement")+COUNTIF($K$1:K156,"Demi traitement")&gt;=60),AND(Ancienneté="3 ans ou plus",COUNTIF(B157:$B$367,"Demi traitement")+COUNTIF($K$1:K156,"Demi traitement")&gt;=90))),"Sans traitement","Demi traitement"))))))</f>
        <v/>
      </c>
    </row>
    <row r="158" spans="1:11" x14ac:dyDescent="0.25">
      <c r="A158" s="7" t="e">
        <f t="shared" si="4"/>
        <v>#NUM!</v>
      </c>
      <c r="B15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58" s="8" t="str">
        <f>IF(Tableau_calcul[[#This Row],[Traitement]]&lt;&gt;K157,"début",IF(Tableau_calcul[[#This Row],[Traitement]]&lt;&gt;K159,"fin","continue"))</f>
        <v>continue</v>
      </c>
      <c r="E158" s="8">
        <f>COUNTIF($D$2:D158,"début")</f>
        <v>1</v>
      </c>
      <c r="F158" s="8" t="str">
        <f>CONCATENATE(IF(Tableau_calcul[[#This Row],[Traitement]]&lt;&gt;K157,"début",IF(Tableau_calcul[[#This Row],[Traitement]]&lt;&gt;K159,"fin","continue")),COUNTIF($D$2:D158,"début"))</f>
        <v>continue1</v>
      </c>
      <c r="G158" s="11" t="str">
        <f>IF(LEFT(Tableau_calcul[[#This Row],[agrégat.période]],5)="début",Tableau_calcul[[#This Row],[Date]],"")</f>
        <v/>
      </c>
      <c r="H158" s="11" t="str">
        <f>IF(AND(Tableau_calcul[[#This Row],[agrégat.période]]="début",D159&lt;&gt;"début"),VLOOKUP(CONCATENATE("fin",Tableau_calcul[[#This Row],[agrégat.num]]),Tableau_calcul[[agrégat.num.période]:[Date]],4,FALSE),IF(AND(Tableau_calcul[[#This Row],[agrégat.période]]="début",D159="début"),Tableau_calcul[[#This Row],[agrégat.début]],""))</f>
        <v/>
      </c>
      <c r="I158" s="7" t="str">
        <f t="shared" si="5"/>
        <v/>
      </c>
      <c r="J158" s="8">
        <f>COUNTIF('Calcul auto'!B158:$B$367,"Plein traitement")+COUNTIF($K$1:K157,"Plein traitement")</f>
        <v>0</v>
      </c>
      <c r="K15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auto'!B157:$B$367,"Plein traitement")+COUNTIF($K$1:K157,"Plein traitement"),COUNTIF('Calcul auto'!B158:B$367,"Plein traitement")+COUNTIF($K$1:K157,"Plein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ans",COUNTIF(B158:$B$367,"Demi traitement")+COUNTIF($K$1:K157,"Demi traitement")&gt;=30),AND(Ancienneté="&gt;= 2 et &lt; 3 ans",COUNTIF(B158:$B$367,"Demi traitement")+COUNTIF($K$1:K157,"Demi traitement")&gt;=60),AND(Ancienneté="3 ans ou plus",COUNTIF(B158:$B$367,"Demi traitement")+COUNTIF($K$1:K157,"Demi traitement")&gt;=90))),"Sans traitement","Demi traitement"))))))</f>
        <v/>
      </c>
    </row>
    <row r="159" spans="1:11" x14ac:dyDescent="0.25">
      <c r="A159" s="7" t="e">
        <f t="shared" si="4"/>
        <v>#NUM!</v>
      </c>
      <c r="B15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59" s="8" t="str">
        <f>IF(Tableau_calcul[[#This Row],[Traitement]]&lt;&gt;K158,"début",IF(Tableau_calcul[[#This Row],[Traitement]]&lt;&gt;K160,"fin","continue"))</f>
        <v>continue</v>
      </c>
      <c r="E159" s="8">
        <f>COUNTIF($D$2:D159,"début")</f>
        <v>1</v>
      </c>
      <c r="F159" s="8" t="str">
        <f>CONCATENATE(IF(Tableau_calcul[[#This Row],[Traitement]]&lt;&gt;K158,"début",IF(Tableau_calcul[[#This Row],[Traitement]]&lt;&gt;K160,"fin","continue")),COUNTIF($D$2:D159,"début"))</f>
        <v>continue1</v>
      </c>
      <c r="G159" s="11" t="str">
        <f>IF(LEFT(Tableau_calcul[[#This Row],[agrégat.période]],5)="début",Tableau_calcul[[#This Row],[Date]],"")</f>
        <v/>
      </c>
      <c r="H159" s="11" t="str">
        <f>IF(AND(Tableau_calcul[[#This Row],[agrégat.période]]="début",D160&lt;&gt;"début"),VLOOKUP(CONCATENATE("fin",Tableau_calcul[[#This Row],[agrégat.num]]),Tableau_calcul[[agrégat.num.période]:[Date]],4,FALSE),IF(AND(Tableau_calcul[[#This Row],[agrégat.période]]="début",D160="début"),Tableau_calcul[[#This Row],[agrégat.début]],""))</f>
        <v/>
      </c>
      <c r="I159" s="7" t="str">
        <f t="shared" si="5"/>
        <v/>
      </c>
      <c r="J159" s="8">
        <f>COUNTIF('Calcul auto'!B159:$B$367,"Plein traitement")+COUNTIF($K$1:K158,"Plein traitement")</f>
        <v>0</v>
      </c>
      <c r="K15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auto'!B158:$B$367,"Plein traitement")+COUNTIF($K$1:K158,"Plein traitement"),COUNTIF('Calcul auto'!B159:B$367,"Plein traitement")+COUNTIF($K$1:K158,"Plein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ans",COUNTIF(B159:$B$367,"Demi traitement")+COUNTIF($K$1:K158,"Demi traitement")&gt;=30),AND(Ancienneté="&gt;= 2 et &lt; 3 ans",COUNTIF(B159:$B$367,"Demi traitement")+COUNTIF($K$1:K158,"Demi traitement")&gt;=60),AND(Ancienneté="3 ans ou plus",COUNTIF(B159:$B$367,"Demi traitement")+COUNTIF($K$1:K158,"Demi traitement")&gt;=90))),"Sans traitement","Demi traitement"))))))</f>
        <v/>
      </c>
    </row>
    <row r="160" spans="1:11" x14ac:dyDescent="0.25">
      <c r="A160" s="7" t="e">
        <f t="shared" si="4"/>
        <v>#NUM!</v>
      </c>
      <c r="B16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60" s="8" t="str">
        <f>IF(Tableau_calcul[[#This Row],[Traitement]]&lt;&gt;K159,"début",IF(Tableau_calcul[[#This Row],[Traitement]]&lt;&gt;K161,"fin","continue"))</f>
        <v>continue</v>
      </c>
      <c r="E160" s="8">
        <f>COUNTIF($D$2:D160,"début")</f>
        <v>1</v>
      </c>
      <c r="F160" s="8" t="str">
        <f>CONCATENATE(IF(Tableau_calcul[[#This Row],[Traitement]]&lt;&gt;K159,"début",IF(Tableau_calcul[[#This Row],[Traitement]]&lt;&gt;K161,"fin","continue")),COUNTIF($D$2:D160,"début"))</f>
        <v>continue1</v>
      </c>
      <c r="G160" s="11" t="str">
        <f>IF(LEFT(Tableau_calcul[[#This Row],[agrégat.période]],5)="début",Tableau_calcul[[#This Row],[Date]],"")</f>
        <v/>
      </c>
      <c r="H160" s="11" t="str">
        <f>IF(AND(Tableau_calcul[[#This Row],[agrégat.période]]="début",D161&lt;&gt;"début"),VLOOKUP(CONCATENATE("fin",Tableau_calcul[[#This Row],[agrégat.num]]),Tableau_calcul[[agrégat.num.période]:[Date]],4,FALSE),IF(AND(Tableau_calcul[[#This Row],[agrégat.période]]="début",D161="début"),Tableau_calcul[[#This Row],[agrégat.début]],""))</f>
        <v/>
      </c>
      <c r="I160" s="7" t="str">
        <f t="shared" si="5"/>
        <v/>
      </c>
      <c r="J160" s="8">
        <f>COUNTIF('Calcul auto'!B160:$B$367,"Plein traitement")+COUNTIF($K$1:K159,"Plein traitement")</f>
        <v>0</v>
      </c>
      <c r="K16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auto'!B159:$B$367,"Plein traitement")+COUNTIF($K$1:K159,"Plein traitement"),COUNTIF('Calcul auto'!B160:B$367,"Plein traitement")+COUNTIF($K$1:K159,"Plein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ans",COUNTIF(B160:$B$367,"Demi traitement")+COUNTIF($K$1:K159,"Demi traitement")&gt;=30),AND(Ancienneté="&gt;= 2 et &lt; 3 ans",COUNTIF(B160:$B$367,"Demi traitement")+COUNTIF($K$1:K159,"Demi traitement")&gt;=60),AND(Ancienneté="3 ans ou plus",COUNTIF(B160:$B$367,"Demi traitement")+COUNTIF($K$1:K159,"Demi traitement")&gt;=90))),"Sans traitement","Demi traitement"))))))</f>
        <v/>
      </c>
    </row>
    <row r="161" spans="1:11" x14ac:dyDescent="0.25">
      <c r="A161" s="7" t="e">
        <f t="shared" si="4"/>
        <v>#NUM!</v>
      </c>
      <c r="B16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61" s="8" t="str">
        <f>IF(Tableau_calcul[[#This Row],[Traitement]]&lt;&gt;K160,"début",IF(Tableau_calcul[[#This Row],[Traitement]]&lt;&gt;K162,"fin","continue"))</f>
        <v>continue</v>
      </c>
      <c r="E161" s="8">
        <f>COUNTIF($D$2:D161,"début")</f>
        <v>1</v>
      </c>
      <c r="F161" s="8" t="str">
        <f>CONCATENATE(IF(Tableau_calcul[[#This Row],[Traitement]]&lt;&gt;K160,"début",IF(Tableau_calcul[[#This Row],[Traitement]]&lt;&gt;K162,"fin","continue")),COUNTIF($D$2:D161,"début"))</f>
        <v>continue1</v>
      </c>
      <c r="G161" s="11" t="str">
        <f>IF(LEFT(Tableau_calcul[[#This Row],[agrégat.période]],5)="début",Tableau_calcul[[#This Row],[Date]],"")</f>
        <v/>
      </c>
      <c r="H161" s="11" t="str">
        <f>IF(AND(Tableau_calcul[[#This Row],[agrégat.période]]="début",D162&lt;&gt;"début"),VLOOKUP(CONCATENATE("fin",Tableau_calcul[[#This Row],[agrégat.num]]),Tableau_calcul[[agrégat.num.période]:[Date]],4,FALSE),IF(AND(Tableau_calcul[[#This Row],[agrégat.période]]="début",D162="début"),Tableau_calcul[[#This Row],[agrégat.début]],""))</f>
        <v/>
      </c>
      <c r="I161" s="7" t="str">
        <f t="shared" si="5"/>
        <v/>
      </c>
      <c r="J161" s="8">
        <f>COUNTIF('Calcul auto'!B161:$B$367,"Plein traitement")+COUNTIF($K$1:K160,"Plein traitement")</f>
        <v>0</v>
      </c>
      <c r="K16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auto'!B160:$B$367,"Plein traitement")+COUNTIF($K$1:K160,"Plein traitement"),COUNTIF('Calcul auto'!B161:B$367,"Plein traitement")+COUNTIF($K$1:K160,"Plein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ans",COUNTIF(B161:$B$367,"Demi traitement")+COUNTIF($K$1:K160,"Demi traitement")&gt;=30),AND(Ancienneté="&gt;= 2 et &lt; 3 ans",COUNTIF(B161:$B$367,"Demi traitement")+COUNTIF($K$1:K160,"Demi traitement")&gt;=60),AND(Ancienneté="3 ans ou plus",COUNTIF(B161:$B$367,"Demi traitement")+COUNTIF($K$1:K160,"Demi traitement")&gt;=90))),"Sans traitement","Demi traitement"))))))</f>
        <v/>
      </c>
    </row>
    <row r="162" spans="1:11" x14ac:dyDescent="0.25">
      <c r="A162" s="7" t="e">
        <f t="shared" si="4"/>
        <v>#NUM!</v>
      </c>
      <c r="B16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62" s="8" t="str">
        <f>IF(Tableau_calcul[[#This Row],[Traitement]]&lt;&gt;K161,"début",IF(Tableau_calcul[[#This Row],[Traitement]]&lt;&gt;K163,"fin","continue"))</f>
        <v>continue</v>
      </c>
      <c r="E162" s="8">
        <f>COUNTIF($D$2:D162,"début")</f>
        <v>1</v>
      </c>
      <c r="F162" s="8" t="str">
        <f>CONCATENATE(IF(Tableau_calcul[[#This Row],[Traitement]]&lt;&gt;K161,"début",IF(Tableau_calcul[[#This Row],[Traitement]]&lt;&gt;K163,"fin","continue")),COUNTIF($D$2:D162,"début"))</f>
        <v>continue1</v>
      </c>
      <c r="G162" s="11" t="str">
        <f>IF(LEFT(Tableau_calcul[[#This Row],[agrégat.période]],5)="début",Tableau_calcul[[#This Row],[Date]],"")</f>
        <v/>
      </c>
      <c r="H162" s="11" t="str">
        <f>IF(AND(Tableau_calcul[[#This Row],[agrégat.période]]="début",D163&lt;&gt;"début"),VLOOKUP(CONCATENATE("fin",Tableau_calcul[[#This Row],[agrégat.num]]),Tableau_calcul[[agrégat.num.période]:[Date]],4,FALSE),IF(AND(Tableau_calcul[[#This Row],[agrégat.période]]="début",D163="début"),Tableau_calcul[[#This Row],[agrégat.début]],""))</f>
        <v/>
      </c>
      <c r="I162" s="7" t="str">
        <f t="shared" si="5"/>
        <v/>
      </c>
      <c r="J162" s="8">
        <f>COUNTIF('Calcul auto'!B162:$B$367,"Plein traitement")+COUNTIF($K$1:K161,"Plein traitement")</f>
        <v>0</v>
      </c>
      <c r="K16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auto'!B161:$B$367,"Plein traitement")+COUNTIF($K$1:K161,"Plein traitement"),COUNTIF('Calcul auto'!B162:B$367,"Plein traitement")+COUNTIF($K$1:K161,"Plein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ans",COUNTIF(B162:$B$367,"Demi traitement")+COUNTIF($K$1:K161,"Demi traitement")&gt;=30),AND(Ancienneté="&gt;= 2 et &lt; 3 ans",COUNTIF(B162:$B$367,"Demi traitement")+COUNTIF($K$1:K161,"Demi traitement")&gt;=60),AND(Ancienneté="3 ans ou plus",COUNTIF(B162:$B$367,"Demi traitement")+COUNTIF($K$1:K161,"Demi traitement")&gt;=90))),"Sans traitement","Demi traitement"))))))</f>
        <v/>
      </c>
    </row>
    <row r="163" spans="1:11" x14ac:dyDescent="0.25">
      <c r="A163" s="7" t="e">
        <f t="shared" si="4"/>
        <v>#NUM!</v>
      </c>
      <c r="B16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63" s="8" t="str">
        <f>IF(Tableau_calcul[[#This Row],[Traitement]]&lt;&gt;K162,"début",IF(Tableau_calcul[[#This Row],[Traitement]]&lt;&gt;K164,"fin","continue"))</f>
        <v>continue</v>
      </c>
      <c r="E163" s="8">
        <f>COUNTIF($D$2:D163,"début")</f>
        <v>1</v>
      </c>
      <c r="F163" s="8" t="str">
        <f>CONCATENATE(IF(Tableau_calcul[[#This Row],[Traitement]]&lt;&gt;K162,"début",IF(Tableau_calcul[[#This Row],[Traitement]]&lt;&gt;K164,"fin","continue")),COUNTIF($D$2:D163,"début"))</f>
        <v>continue1</v>
      </c>
      <c r="G163" s="11" t="str">
        <f>IF(LEFT(Tableau_calcul[[#This Row],[agrégat.période]],5)="début",Tableau_calcul[[#This Row],[Date]],"")</f>
        <v/>
      </c>
      <c r="H163" s="11" t="str">
        <f>IF(AND(Tableau_calcul[[#This Row],[agrégat.période]]="début",D164&lt;&gt;"début"),VLOOKUP(CONCATENATE("fin",Tableau_calcul[[#This Row],[agrégat.num]]),Tableau_calcul[[agrégat.num.période]:[Date]],4,FALSE),IF(AND(Tableau_calcul[[#This Row],[agrégat.période]]="début",D164="début"),Tableau_calcul[[#This Row],[agrégat.début]],""))</f>
        <v/>
      </c>
      <c r="I163" s="7" t="str">
        <f t="shared" si="5"/>
        <v/>
      </c>
      <c r="J163" s="8">
        <f>COUNTIF('Calcul auto'!B163:$B$367,"Plein traitement")+COUNTIF($K$1:K162,"Plein traitement")</f>
        <v>0</v>
      </c>
      <c r="K16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auto'!B162:$B$367,"Plein traitement")+COUNTIF($K$1:K162,"Plein traitement"),COUNTIF('Calcul auto'!B163:B$367,"Plein traitement")+COUNTIF($K$1:K162,"Plein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ans",COUNTIF(B163:$B$367,"Demi traitement")+COUNTIF($K$1:K162,"Demi traitement")&gt;=30),AND(Ancienneté="&gt;= 2 et &lt; 3 ans",COUNTIF(B163:$B$367,"Demi traitement")+COUNTIF($K$1:K162,"Demi traitement")&gt;=60),AND(Ancienneté="3 ans ou plus",COUNTIF(B163:$B$367,"Demi traitement")+COUNTIF($K$1:K162,"Demi traitement")&gt;=90))),"Sans traitement","Demi traitement"))))))</f>
        <v/>
      </c>
    </row>
    <row r="164" spans="1:11" x14ac:dyDescent="0.25">
      <c r="A164" s="7" t="e">
        <f t="shared" si="4"/>
        <v>#NUM!</v>
      </c>
      <c r="B16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64" s="8" t="str">
        <f>IF(Tableau_calcul[[#This Row],[Traitement]]&lt;&gt;K163,"début",IF(Tableau_calcul[[#This Row],[Traitement]]&lt;&gt;K165,"fin","continue"))</f>
        <v>continue</v>
      </c>
      <c r="E164" s="8">
        <f>COUNTIF($D$2:D164,"début")</f>
        <v>1</v>
      </c>
      <c r="F164" s="8" t="str">
        <f>CONCATENATE(IF(Tableau_calcul[[#This Row],[Traitement]]&lt;&gt;K163,"début",IF(Tableau_calcul[[#This Row],[Traitement]]&lt;&gt;K165,"fin","continue")),COUNTIF($D$2:D164,"début"))</f>
        <v>continue1</v>
      </c>
      <c r="G164" s="11" t="str">
        <f>IF(LEFT(Tableau_calcul[[#This Row],[agrégat.période]],5)="début",Tableau_calcul[[#This Row],[Date]],"")</f>
        <v/>
      </c>
      <c r="H164" s="11" t="str">
        <f>IF(AND(Tableau_calcul[[#This Row],[agrégat.période]]="début",D165&lt;&gt;"début"),VLOOKUP(CONCATENATE("fin",Tableau_calcul[[#This Row],[agrégat.num]]),Tableau_calcul[[agrégat.num.période]:[Date]],4,FALSE),IF(AND(Tableau_calcul[[#This Row],[agrégat.période]]="début",D165="début"),Tableau_calcul[[#This Row],[agrégat.début]],""))</f>
        <v/>
      </c>
      <c r="I164" s="7" t="str">
        <f t="shared" si="5"/>
        <v/>
      </c>
      <c r="J164" s="8">
        <f>COUNTIF('Calcul auto'!B164:$B$367,"Plein traitement")+COUNTIF($K$1:K163,"Plein traitement")</f>
        <v>0</v>
      </c>
      <c r="K16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auto'!B163:$B$367,"Plein traitement")+COUNTIF($K$1:K163,"Plein traitement"),COUNTIF('Calcul auto'!B164:B$367,"Plein traitement")+COUNTIF($K$1:K163,"Plein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ans",COUNTIF(B164:$B$367,"Demi traitement")+COUNTIF($K$1:K163,"Demi traitement")&gt;=30),AND(Ancienneté="&gt;= 2 et &lt; 3 ans",COUNTIF(B164:$B$367,"Demi traitement")+COUNTIF($K$1:K163,"Demi traitement")&gt;=60),AND(Ancienneté="3 ans ou plus",COUNTIF(B164:$B$367,"Demi traitement")+COUNTIF($K$1:K163,"Demi traitement")&gt;=90))),"Sans traitement","Demi traitement"))))))</f>
        <v/>
      </c>
    </row>
    <row r="165" spans="1:11" x14ac:dyDescent="0.25">
      <c r="A165" s="7" t="e">
        <f t="shared" si="4"/>
        <v>#NUM!</v>
      </c>
      <c r="B16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65" s="8" t="str">
        <f>IF(Tableau_calcul[[#This Row],[Traitement]]&lt;&gt;K164,"début",IF(Tableau_calcul[[#This Row],[Traitement]]&lt;&gt;K166,"fin","continue"))</f>
        <v>continue</v>
      </c>
      <c r="E165" s="8">
        <f>COUNTIF($D$2:D165,"début")</f>
        <v>1</v>
      </c>
      <c r="F165" s="8" t="str">
        <f>CONCATENATE(IF(Tableau_calcul[[#This Row],[Traitement]]&lt;&gt;K164,"début",IF(Tableau_calcul[[#This Row],[Traitement]]&lt;&gt;K166,"fin","continue")),COUNTIF($D$2:D165,"début"))</f>
        <v>continue1</v>
      </c>
      <c r="G165" s="11" t="str">
        <f>IF(LEFT(Tableau_calcul[[#This Row],[agrégat.période]],5)="début",Tableau_calcul[[#This Row],[Date]],"")</f>
        <v/>
      </c>
      <c r="H165" s="11" t="str">
        <f>IF(AND(Tableau_calcul[[#This Row],[agrégat.période]]="début",D166&lt;&gt;"début"),VLOOKUP(CONCATENATE("fin",Tableau_calcul[[#This Row],[agrégat.num]]),Tableau_calcul[[agrégat.num.période]:[Date]],4,FALSE),IF(AND(Tableau_calcul[[#This Row],[agrégat.période]]="début",D166="début"),Tableau_calcul[[#This Row],[agrégat.début]],""))</f>
        <v/>
      </c>
      <c r="I165" s="7" t="str">
        <f t="shared" si="5"/>
        <v/>
      </c>
      <c r="J165" s="8">
        <f>COUNTIF('Calcul auto'!B165:$B$367,"Plein traitement")+COUNTIF($K$1:K164,"Plein traitement")</f>
        <v>0</v>
      </c>
      <c r="K16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auto'!B164:$B$367,"Plein traitement")+COUNTIF($K$1:K164,"Plein traitement"),COUNTIF('Calcul auto'!B165:B$367,"Plein traitement")+COUNTIF($K$1:K164,"Plein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ans",COUNTIF(B165:$B$367,"Demi traitement")+COUNTIF($K$1:K164,"Demi traitement")&gt;=30),AND(Ancienneté="&gt;= 2 et &lt; 3 ans",COUNTIF(B165:$B$367,"Demi traitement")+COUNTIF($K$1:K164,"Demi traitement")&gt;=60),AND(Ancienneté="3 ans ou plus",COUNTIF(B165:$B$367,"Demi traitement")+COUNTIF($K$1:K164,"Demi traitement")&gt;=90))),"Sans traitement","Demi traitement"))))))</f>
        <v/>
      </c>
    </row>
    <row r="166" spans="1:11" x14ac:dyDescent="0.25">
      <c r="A166" s="7" t="e">
        <f t="shared" si="4"/>
        <v>#NUM!</v>
      </c>
      <c r="B16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66" s="8" t="str">
        <f>IF(Tableau_calcul[[#This Row],[Traitement]]&lt;&gt;K165,"début",IF(Tableau_calcul[[#This Row],[Traitement]]&lt;&gt;K167,"fin","continue"))</f>
        <v>continue</v>
      </c>
      <c r="E166" s="8">
        <f>COUNTIF($D$2:D166,"début")</f>
        <v>1</v>
      </c>
      <c r="F166" s="8" t="str">
        <f>CONCATENATE(IF(Tableau_calcul[[#This Row],[Traitement]]&lt;&gt;K165,"début",IF(Tableau_calcul[[#This Row],[Traitement]]&lt;&gt;K167,"fin","continue")),COUNTIF($D$2:D166,"début"))</f>
        <v>continue1</v>
      </c>
      <c r="G166" s="11" t="str">
        <f>IF(LEFT(Tableau_calcul[[#This Row],[agrégat.période]],5)="début",Tableau_calcul[[#This Row],[Date]],"")</f>
        <v/>
      </c>
      <c r="H166" s="11" t="str">
        <f>IF(AND(Tableau_calcul[[#This Row],[agrégat.période]]="début",D167&lt;&gt;"début"),VLOOKUP(CONCATENATE("fin",Tableau_calcul[[#This Row],[agrégat.num]]),Tableau_calcul[[agrégat.num.période]:[Date]],4,FALSE),IF(AND(Tableau_calcul[[#This Row],[agrégat.période]]="début",D167="début"),Tableau_calcul[[#This Row],[agrégat.début]],""))</f>
        <v/>
      </c>
      <c r="I166" s="7" t="str">
        <f t="shared" si="5"/>
        <v/>
      </c>
      <c r="J166" s="8">
        <f>COUNTIF('Calcul auto'!B166:$B$367,"Plein traitement")+COUNTIF($K$1:K165,"Plein traitement")</f>
        <v>0</v>
      </c>
      <c r="K16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auto'!B165:$B$367,"Plein traitement")+COUNTIF($K$1:K165,"Plein traitement"),COUNTIF('Calcul auto'!B166:B$367,"Plein traitement")+COUNTIF($K$1:K165,"Plein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ans",COUNTIF(B166:$B$367,"Demi traitement")+COUNTIF($K$1:K165,"Demi traitement")&gt;=30),AND(Ancienneté="&gt;= 2 et &lt; 3 ans",COUNTIF(B166:$B$367,"Demi traitement")+COUNTIF($K$1:K165,"Demi traitement")&gt;=60),AND(Ancienneté="3 ans ou plus",COUNTIF(B166:$B$367,"Demi traitement")+COUNTIF($K$1:K165,"Demi traitement")&gt;=90))),"Sans traitement","Demi traitement"))))))</f>
        <v/>
      </c>
    </row>
    <row r="167" spans="1:11" x14ac:dyDescent="0.25">
      <c r="A167" s="7" t="e">
        <f t="shared" si="4"/>
        <v>#NUM!</v>
      </c>
      <c r="B16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67" s="8" t="str">
        <f>IF(Tableau_calcul[[#This Row],[Traitement]]&lt;&gt;K166,"début",IF(Tableau_calcul[[#This Row],[Traitement]]&lt;&gt;K168,"fin","continue"))</f>
        <v>continue</v>
      </c>
      <c r="E167" s="8">
        <f>COUNTIF($D$2:D167,"début")</f>
        <v>1</v>
      </c>
      <c r="F167" s="8" t="str">
        <f>CONCATENATE(IF(Tableau_calcul[[#This Row],[Traitement]]&lt;&gt;K166,"début",IF(Tableau_calcul[[#This Row],[Traitement]]&lt;&gt;K168,"fin","continue")),COUNTIF($D$2:D167,"début"))</f>
        <v>continue1</v>
      </c>
      <c r="G167" s="11" t="str">
        <f>IF(LEFT(Tableau_calcul[[#This Row],[agrégat.période]],5)="début",Tableau_calcul[[#This Row],[Date]],"")</f>
        <v/>
      </c>
      <c r="H167" s="11" t="str">
        <f>IF(AND(Tableau_calcul[[#This Row],[agrégat.période]]="début",D168&lt;&gt;"début"),VLOOKUP(CONCATENATE("fin",Tableau_calcul[[#This Row],[agrégat.num]]),Tableau_calcul[[agrégat.num.période]:[Date]],4,FALSE),IF(AND(Tableau_calcul[[#This Row],[agrégat.période]]="début",D168="début"),Tableau_calcul[[#This Row],[agrégat.début]],""))</f>
        <v/>
      </c>
      <c r="I167" s="7" t="str">
        <f t="shared" si="5"/>
        <v/>
      </c>
      <c r="J167" s="8">
        <f>COUNTIF('Calcul auto'!B167:$B$367,"Plein traitement")+COUNTIF($K$1:K166,"Plein traitement")</f>
        <v>0</v>
      </c>
      <c r="K16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auto'!B166:$B$367,"Plein traitement")+COUNTIF($K$1:K166,"Plein traitement"),COUNTIF('Calcul auto'!B167:B$367,"Plein traitement")+COUNTIF($K$1:K166,"Plein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ans",COUNTIF(B167:$B$367,"Demi traitement")+COUNTIF($K$1:K166,"Demi traitement")&gt;=30),AND(Ancienneté="&gt;= 2 et &lt; 3 ans",COUNTIF(B167:$B$367,"Demi traitement")+COUNTIF($K$1:K166,"Demi traitement")&gt;=60),AND(Ancienneté="3 ans ou plus",COUNTIF(B167:$B$367,"Demi traitement")+COUNTIF($K$1:K166,"Demi traitement")&gt;=90))),"Sans traitement","Demi traitement"))))))</f>
        <v/>
      </c>
    </row>
    <row r="168" spans="1:11" x14ac:dyDescent="0.25">
      <c r="A168" s="7" t="e">
        <f t="shared" si="4"/>
        <v>#NUM!</v>
      </c>
      <c r="B16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68" s="8" t="str">
        <f>IF(Tableau_calcul[[#This Row],[Traitement]]&lt;&gt;K167,"début",IF(Tableau_calcul[[#This Row],[Traitement]]&lt;&gt;K169,"fin","continue"))</f>
        <v>continue</v>
      </c>
      <c r="E168" s="8">
        <f>COUNTIF($D$2:D168,"début")</f>
        <v>1</v>
      </c>
      <c r="F168" s="8" t="str">
        <f>CONCATENATE(IF(Tableau_calcul[[#This Row],[Traitement]]&lt;&gt;K167,"début",IF(Tableau_calcul[[#This Row],[Traitement]]&lt;&gt;K169,"fin","continue")),COUNTIF($D$2:D168,"début"))</f>
        <v>continue1</v>
      </c>
      <c r="G168" s="11" t="str">
        <f>IF(LEFT(Tableau_calcul[[#This Row],[agrégat.période]],5)="début",Tableau_calcul[[#This Row],[Date]],"")</f>
        <v/>
      </c>
      <c r="H168" s="11" t="str">
        <f>IF(AND(Tableau_calcul[[#This Row],[agrégat.période]]="début",D169&lt;&gt;"début"),VLOOKUP(CONCATENATE("fin",Tableau_calcul[[#This Row],[agrégat.num]]),Tableau_calcul[[agrégat.num.période]:[Date]],4,FALSE),IF(AND(Tableau_calcul[[#This Row],[agrégat.période]]="début",D169="début"),Tableau_calcul[[#This Row],[agrégat.début]],""))</f>
        <v/>
      </c>
      <c r="I168" s="7" t="str">
        <f t="shared" si="5"/>
        <v/>
      </c>
      <c r="J168" s="8">
        <f>COUNTIF('Calcul auto'!B168:$B$367,"Plein traitement")+COUNTIF($K$1:K167,"Plein traitement")</f>
        <v>0</v>
      </c>
      <c r="K16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auto'!B167:$B$367,"Plein traitement")+COUNTIF($K$1:K167,"Plein traitement"),COUNTIF('Calcul auto'!B168:B$367,"Plein traitement")+COUNTIF($K$1:K167,"Plein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ans",COUNTIF(B168:$B$367,"Demi traitement")+COUNTIF($K$1:K167,"Demi traitement")&gt;=30),AND(Ancienneté="&gt;= 2 et &lt; 3 ans",COUNTIF(B168:$B$367,"Demi traitement")+COUNTIF($K$1:K167,"Demi traitement")&gt;=60),AND(Ancienneté="3 ans ou plus",COUNTIF(B168:$B$367,"Demi traitement")+COUNTIF($K$1:K167,"Demi traitement")&gt;=90))),"Sans traitement","Demi traitement"))))))</f>
        <v/>
      </c>
    </row>
    <row r="169" spans="1:11" x14ac:dyDescent="0.25">
      <c r="A169" s="7" t="e">
        <f t="shared" si="4"/>
        <v>#NUM!</v>
      </c>
      <c r="B16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69" s="8" t="str">
        <f>IF(Tableau_calcul[[#This Row],[Traitement]]&lt;&gt;K168,"début",IF(Tableau_calcul[[#This Row],[Traitement]]&lt;&gt;K170,"fin","continue"))</f>
        <v>continue</v>
      </c>
      <c r="E169" s="8">
        <f>COUNTIF($D$2:D169,"début")</f>
        <v>1</v>
      </c>
      <c r="F169" s="8" t="str">
        <f>CONCATENATE(IF(Tableau_calcul[[#This Row],[Traitement]]&lt;&gt;K168,"début",IF(Tableau_calcul[[#This Row],[Traitement]]&lt;&gt;K170,"fin","continue")),COUNTIF($D$2:D169,"début"))</f>
        <v>continue1</v>
      </c>
      <c r="G169" s="11" t="str">
        <f>IF(LEFT(Tableau_calcul[[#This Row],[agrégat.période]],5)="début",Tableau_calcul[[#This Row],[Date]],"")</f>
        <v/>
      </c>
      <c r="H169" s="11" t="str">
        <f>IF(AND(Tableau_calcul[[#This Row],[agrégat.période]]="début",D170&lt;&gt;"début"),VLOOKUP(CONCATENATE("fin",Tableau_calcul[[#This Row],[agrégat.num]]),Tableau_calcul[[agrégat.num.période]:[Date]],4,FALSE),IF(AND(Tableau_calcul[[#This Row],[agrégat.période]]="début",D170="début"),Tableau_calcul[[#This Row],[agrégat.début]],""))</f>
        <v/>
      </c>
      <c r="I169" s="7" t="str">
        <f t="shared" si="5"/>
        <v/>
      </c>
      <c r="J169" s="8">
        <f>COUNTIF('Calcul auto'!B169:$B$367,"Plein traitement")+COUNTIF($K$1:K168,"Plein traitement")</f>
        <v>0</v>
      </c>
      <c r="K16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auto'!B168:$B$367,"Plein traitement")+COUNTIF($K$1:K168,"Plein traitement"),COUNTIF('Calcul auto'!B169:B$367,"Plein traitement")+COUNTIF($K$1:K168,"Plein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ans",COUNTIF(B169:$B$367,"Demi traitement")+COUNTIF($K$1:K168,"Demi traitement")&gt;=30),AND(Ancienneté="&gt;= 2 et &lt; 3 ans",COUNTIF(B169:$B$367,"Demi traitement")+COUNTIF($K$1:K168,"Demi traitement")&gt;=60),AND(Ancienneté="3 ans ou plus",COUNTIF(B169:$B$367,"Demi traitement")+COUNTIF($K$1:K168,"Demi traitement")&gt;=90))),"Sans traitement","Demi traitement"))))))</f>
        <v/>
      </c>
    </row>
    <row r="170" spans="1:11" x14ac:dyDescent="0.25">
      <c r="A170" s="7" t="e">
        <f t="shared" si="4"/>
        <v>#NUM!</v>
      </c>
      <c r="B17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70" s="8" t="str">
        <f>IF(Tableau_calcul[[#This Row],[Traitement]]&lt;&gt;K169,"début",IF(Tableau_calcul[[#This Row],[Traitement]]&lt;&gt;K171,"fin","continue"))</f>
        <v>continue</v>
      </c>
      <c r="E170" s="8">
        <f>COUNTIF($D$2:D170,"début")</f>
        <v>1</v>
      </c>
      <c r="F170" s="8" t="str">
        <f>CONCATENATE(IF(Tableau_calcul[[#This Row],[Traitement]]&lt;&gt;K169,"début",IF(Tableau_calcul[[#This Row],[Traitement]]&lt;&gt;K171,"fin","continue")),COUNTIF($D$2:D170,"début"))</f>
        <v>continue1</v>
      </c>
      <c r="G170" s="11" t="str">
        <f>IF(LEFT(Tableau_calcul[[#This Row],[agrégat.période]],5)="début",Tableau_calcul[[#This Row],[Date]],"")</f>
        <v/>
      </c>
      <c r="H170" s="11" t="str">
        <f>IF(AND(Tableau_calcul[[#This Row],[agrégat.période]]="début",D171&lt;&gt;"début"),VLOOKUP(CONCATENATE("fin",Tableau_calcul[[#This Row],[agrégat.num]]),Tableau_calcul[[agrégat.num.période]:[Date]],4,FALSE),IF(AND(Tableau_calcul[[#This Row],[agrégat.période]]="début",D171="début"),Tableau_calcul[[#This Row],[agrégat.début]],""))</f>
        <v/>
      </c>
      <c r="I170" s="7" t="str">
        <f t="shared" si="5"/>
        <v/>
      </c>
      <c r="J170" s="8">
        <f>COUNTIF('Calcul auto'!B170:$B$367,"Plein traitement")+COUNTIF($K$1:K169,"Plein traitement")</f>
        <v>0</v>
      </c>
      <c r="K17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auto'!B169:$B$367,"Plein traitement")+COUNTIF($K$1:K169,"Plein traitement"),COUNTIF('Calcul auto'!B170:B$367,"Plein traitement")+COUNTIF($K$1:K169,"Plein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ans",COUNTIF(B170:$B$367,"Demi traitement")+COUNTIF($K$1:K169,"Demi traitement")&gt;=30),AND(Ancienneté="&gt;= 2 et &lt; 3 ans",COUNTIF(B170:$B$367,"Demi traitement")+COUNTIF($K$1:K169,"Demi traitement")&gt;=60),AND(Ancienneté="3 ans ou plus",COUNTIF(B170:$B$367,"Demi traitement")+COUNTIF($K$1:K169,"Demi traitement")&gt;=90))),"Sans traitement","Demi traitement"))))))</f>
        <v/>
      </c>
    </row>
    <row r="171" spans="1:11" x14ac:dyDescent="0.25">
      <c r="A171" s="7" t="e">
        <f t="shared" si="4"/>
        <v>#NUM!</v>
      </c>
      <c r="B17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71" s="8" t="str">
        <f>IF(Tableau_calcul[[#This Row],[Traitement]]&lt;&gt;K170,"début",IF(Tableau_calcul[[#This Row],[Traitement]]&lt;&gt;K172,"fin","continue"))</f>
        <v>continue</v>
      </c>
      <c r="E171" s="8">
        <f>COUNTIF($D$2:D171,"début")</f>
        <v>1</v>
      </c>
      <c r="F171" s="8" t="str">
        <f>CONCATENATE(IF(Tableau_calcul[[#This Row],[Traitement]]&lt;&gt;K170,"début",IF(Tableau_calcul[[#This Row],[Traitement]]&lt;&gt;K172,"fin","continue")),COUNTIF($D$2:D171,"début"))</f>
        <v>continue1</v>
      </c>
      <c r="G171" s="11" t="str">
        <f>IF(LEFT(Tableau_calcul[[#This Row],[agrégat.période]],5)="début",Tableau_calcul[[#This Row],[Date]],"")</f>
        <v/>
      </c>
      <c r="H171" s="11" t="str">
        <f>IF(AND(Tableau_calcul[[#This Row],[agrégat.période]]="début",D172&lt;&gt;"début"),VLOOKUP(CONCATENATE("fin",Tableau_calcul[[#This Row],[agrégat.num]]),Tableau_calcul[[agrégat.num.période]:[Date]],4,FALSE),IF(AND(Tableau_calcul[[#This Row],[agrégat.période]]="début",D172="début"),Tableau_calcul[[#This Row],[agrégat.début]],""))</f>
        <v/>
      </c>
      <c r="I171" s="7" t="str">
        <f t="shared" si="5"/>
        <v/>
      </c>
      <c r="J171" s="8">
        <f>COUNTIF('Calcul auto'!B171:$B$367,"Plein traitement")+COUNTIF($K$1:K170,"Plein traitement")</f>
        <v>0</v>
      </c>
      <c r="K17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auto'!B170:$B$367,"Plein traitement")+COUNTIF($K$1:K170,"Plein traitement"),COUNTIF('Calcul auto'!B171:B$367,"Plein traitement")+COUNTIF($K$1:K170,"Plein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ans",COUNTIF(B171:$B$367,"Demi traitement")+COUNTIF($K$1:K170,"Demi traitement")&gt;=30),AND(Ancienneté="&gt;= 2 et &lt; 3 ans",COUNTIF(B171:$B$367,"Demi traitement")+COUNTIF($K$1:K170,"Demi traitement")&gt;=60),AND(Ancienneté="3 ans ou plus",COUNTIF(B171:$B$367,"Demi traitement")+COUNTIF($K$1:K170,"Demi traitement")&gt;=90))),"Sans traitement","Demi traitement"))))))</f>
        <v/>
      </c>
    </row>
    <row r="172" spans="1:11" x14ac:dyDescent="0.25">
      <c r="A172" s="7" t="e">
        <f t="shared" si="4"/>
        <v>#NUM!</v>
      </c>
      <c r="B17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72" s="8" t="str">
        <f>IF(Tableau_calcul[[#This Row],[Traitement]]&lt;&gt;K171,"début",IF(Tableau_calcul[[#This Row],[Traitement]]&lt;&gt;K173,"fin","continue"))</f>
        <v>continue</v>
      </c>
      <c r="E172" s="8">
        <f>COUNTIF($D$2:D172,"début")</f>
        <v>1</v>
      </c>
      <c r="F172" s="8" t="str">
        <f>CONCATENATE(IF(Tableau_calcul[[#This Row],[Traitement]]&lt;&gt;K171,"début",IF(Tableau_calcul[[#This Row],[Traitement]]&lt;&gt;K173,"fin","continue")),COUNTIF($D$2:D172,"début"))</f>
        <v>continue1</v>
      </c>
      <c r="G172" s="11" t="str">
        <f>IF(LEFT(Tableau_calcul[[#This Row],[agrégat.période]],5)="début",Tableau_calcul[[#This Row],[Date]],"")</f>
        <v/>
      </c>
      <c r="H172" s="11" t="str">
        <f>IF(AND(Tableau_calcul[[#This Row],[agrégat.période]]="début",D173&lt;&gt;"début"),VLOOKUP(CONCATENATE("fin",Tableau_calcul[[#This Row],[agrégat.num]]),Tableau_calcul[[agrégat.num.période]:[Date]],4,FALSE),IF(AND(Tableau_calcul[[#This Row],[agrégat.période]]="début",D173="début"),Tableau_calcul[[#This Row],[agrégat.début]],""))</f>
        <v/>
      </c>
      <c r="I172" s="7" t="str">
        <f t="shared" si="5"/>
        <v/>
      </c>
      <c r="J172" s="8">
        <f>COUNTIF('Calcul auto'!B172:$B$367,"Plein traitement")+COUNTIF($K$1:K171,"Plein traitement")</f>
        <v>0</v>
      </c>
      <c r="K17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auto'!B171:$B$367,"Plein traitement")+COUNTIF($K$1:K171,"Plein traitement"),COUNTIF('Calcul auto'!B172:B$367,"Plein traitement")+COUNTIF($K$1:K171,"Plein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ans",COUNTIF(B172:$B$367,"Demi traitement")+COUNTIF($K$1:K171,"Demi traitement")&gt;=30),AND(Ancienneté="&gt;= 2 et &lt; 3 ans",COUNTIF(B172:$B$367,"Demi traitement")+COUNTIF($K$1:K171,"Demi traitement")&gt;=60),AND(Ancienneté="3 ans ou plus",COUNTIF(B172:$B$367,"Demi traitement")+COUNTIF($K$1:K171,"Demi traitement")&gt;=90))),"Sans traitement","Demi traitement"))))))</f>
        <v/>
      </c>
    </row>
    <row r="173" spans="1:11" x14ac:dyDescent="0.25">
      <c r="A173" s="7" t="e">
        <f t="shared" si="4"/>
        <v>#NUM!</v>
      </c>
      <c r="B17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73" s="8" t="str">
        <f>IF(Tableau_calcul[[#This Row],[Traitement]]&lt;&gt;K172,"début",IF(Tableau_calcul[[#This Row],[Traitement]]&lt;&gt;K174,"fin","continue"))</f>
        <v>continue</v>
      </c>
      <c r="E173" s="8">
        <f>COUNTIF($D$2:D173,"début")</f>
        <v>1</v>
      </c>
      <c r="F173" s="8" t="str">
        <f>CONCATENATE(IF(Tableau_calcul[[#This Row],[Traitement]]&lt;&gt;K172,"début",IF(Tableau_calcul[[#This Row],[Traitement]]&lt;&gt;K174,"fin","continue")),COUNTIF($D$2:D173,"début"))</f>
        <v>continue1</v>
      </c>
      <c r="G173" s="11" t="str">
        <f>IF(LEFT(Tableau_calcul[[#This Row],[agrégat.période]],5)="début",Tableau_calcul[[#This Row],[Date]],"")</f>
        <v/>
      </c>
      <c r="H173" s="11" t="str">
        <f>IF(AND(Tableau_calcul[[#This Row],[agrégat.période]]="début",D174&lt;&gt;"début"),VLOOKUP(CONCATENATE("fin",Tableau_calcul[[#This Row],[agrégat.num]]),Tableau_calcul[[agrégat.num.période]:[Date]],4,FALSE),IF(AND(Tableau_calcul[[#This Row],[agrégat.période]]="début",D174="début"),Tableau_calcul[[#This Row],[agrégat.début]],""))</f>
        <v/>
      </c>
      <c r="I173" s="7" t="str">
        <f t="shared" si="5"/>
        <v/>
      </c>
      <c r="J173" s="8">
        <f>COUNTIF('Calcul auto'!B173:$B$367,"Plein traitement")+COUNTIF($K$1:K172,"Plein traitement")</f>
        <v>0</v>
      </c>
      <c r="K17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auto'!B172:$B$367,"Plein traitement")+COUNTIF($K$1:K172,"Plein traitement"),COUNTIF('Calcul auto'!B173:B$367,"Plein traitement")+COUNTIF($K$1:K172,"Plein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ans",COUNTIF(B173:$B$367,"Demi traitement")+COUNTIF($K$1:K172,"Demi traitement")&gt;=30),AND(Ancienneté="&gt;= 2 et &lt; 3 ans",COUNTIF(B173:$B$367,"Demi traitement")+COUNTIF($K$1:K172,"Demi traitement")&gt;=60),AND(Ancienneté="3 ans ou plus",COUNTIF(B173:$B$367,"Demi traitement")+COUNTIF($K$1:K172,"Demi traitement")&gt;=90))),"Sans traitement","Demi traitement"))))))</f>
        <v/>
      </c>
    </row>
    <row r="174" spans="1:11" x14ac:dyDescent="0.25">
      <c r="A174" s="7" t="e">
        <f t="shared" si="4"/>
        <v>#NUM!</v>
      </c>
      <c r="B17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74" s="8" t="str">
        <f>IF(Tableau_calcul[[#This Row],[Traitement]]&lt;&gt;K173,"début",IF(Tableau_calcul[[#This Row],[Traitement]]&lt;&gt;K175,"fin","continue"))</f>
        <v>continue</v>
      </c>
      <c r="E174" s="8">
        <f>COUNTIF($D$2:D174,"début")</f>
        <v>1</v>
      </c>
      <c r="F174" s="8" t="str">
        <f>CONCATENATE(IF(Tableau_calcul[[#This Row],[Traitement]]&lt;&gt;K173,"début",IF(Tableau_calcul[[#This Row],[Traitement]]&lt;&gt;K175,"fin","continue")),COUNTIF($D$2:D174,"début"))</f>
        <v>continue1</v>
      </c>
      <c r="G174" s="11" t="str">
        <f>IF(LEFT(Tableau_calcul[[#This Row],[agrégat.période]],5)="début",Tableau_calcul[[#This Row],[Date]],"")</f>
        <v/>
      </c>
      <c r="H174" s="11" t="str">
        <f>IF(AND(Tableau_calcul[[#This Row],[agrégat.période]]="début",D175&lt;&gt;"début"),VLOOKUP(CONCATENATE("fin",Tableau_calcul[[#This Row],[agrégat.num]]),Tableau_calcul[[agrégat.num.période]:[Date]],4,FALSE),IF(AND(Tableau_calcul[[#This Row],[agrégat.période]]="début",D175="début"),Tableau_calcul[[#This Row],[agrégat.début]],""))</f>
        <v/>
      </c>
      <c r="I174" s="7" t="str">
        <f t="shared" si="5"/>
        <v/>
      </c>
      <c r="J174" s="8">
        <f>COUNTIF('Calcul auto'!B174:$B$367,"Plein traitement")+COUNTIF($K$1:K173,"Plein traitement")</f>
        <v>0</v>
      </c>
      <c r="K17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auto'!B173:$B$367,"Plein traitement")+COUNTIF($K$1:K173,"Plein traitement"),COUNTIF('Calcul auto'!B174:B$367,"Plein traitement")+COUNTIF($K$1:K173,"Plein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ans",COUNTIF(B174:$B$367,"Demi traitement")+COUNTIF($K$1:K173,"Demi traitement")&gt;=30),AND(Ancienneté="&gt;= 2 et &lt; 3 ans",COUNTIF(B174:$B$367,"Demi traitement")+COUNTIF($K$1:K173,"Demi traitement")&gt;=60),AND(Ancienneté="3 ans ou plus",COUNTIF(B174:$B$367,"Demi traitement")+COUNTIF($K$1:K173,"Demi traitement")&gt;=90))),"Sans traitement","Demi traitement"))))))</f>
        <v/>
      </c>
    </row>
    <row r="175" spans="1:11" x14ac:dyDescent="0.25">
      <c r="A175" s="7" t="e">
        <f t="shared" si="4"/>
        <v>#NUM!</v>
      </c>
      <c r="B17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75" s="8" t="str">
        <f>IF(Tableau_calcul[[#This Row],[Traitement]]&lt;&gt;K174,"début",IF(Tableau_calcul[[#This Row],[Traitement]]&lt;&gt;K176,"fin","continue"))</f>
        <v>continue</v>
      </c>
      <c r="E175" s="8">
        <f>COUNTIF($D$2:D175,"début")</f>
        <v>1</v>
      </c>
      <c r="F175" s="8" t="str">
        <f>CONCATENATE(IF(Tableau_calcul[[#This Row],[Traitement]]&lt;&gt;K174,"début",IF(Tableau_calcul[[#This Row],[Traitement]]&lt;&gt;K176,"fin","continue")),COUNTIF($D$2:D175,"début"))</f>
        <v>continue1</v>
      </c>
      <c r="G175" s="11" t="str">
        <f>IF(LEFT(Tableau_calcul[[#This Row],[agrégat.période]],5)="début",Tableau_calcul[[#This Row],[Date]],"")</f>
        <v/>
      </c>
      <c r="H175" s="11" t="str">
        <f>IF(AND(Tableau_calcul[[#This Row],[agrégat.période]]="début",D176&lt;&gt;"début"),VLOOKUP(CONCATENATE("fin",Tableau_calcul[[#This Row],[agrégat.num]]),Tableau_calcul[[agrégat.num.période]:[Date]],4,FALSE),IF(AND(Tableau_calcul[[#This Row],[agrégat.période]]="début",D176="début"),Tableau_calcul[[#This Row],[agrégat.début]],""))</f>
        <v/>
      </c>
      <c r="I175" s="7" t="str">
        <f t="shared" si="5"/>
        <v/>
      </c>
      <c r="J175" s="8">
        <f>COUNTIF('Calcul auto'!B175:$B$367,"Plein traitement")+COUNTIF($K$1:K174,"Plein traitement")</f>
        <v>0</v>
      </c>
      <c r="K17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auto'!B174:$B$367,"Plein traitement")+COUNTIF($K$1:K174,"Plein traitement"),COUNTIF('Calcul auto'!B175:B$367,"Plein traitement")+COUNTIF($K$1:K174,"Plein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ans",COUNTIF(B175:$B$367,"Demi traitement")+COUNTIF($K$1:K174,"Demi traitement")&gt;=30),AND(Ancienneté="&gt;= 2 et &lt; 3 ans",COUNTIF(B175:$B$367,"Demi traitement")+COUNTIF($K$1:K174,"Demi traitement")&gt;=60),AND(Ancienneté="3 ans ou plus",COUNTIF(B175:$B$367,"Demi traitement")+COUNTIF($K$1:K174,"Demi traitement")&gt;=90))),"Sans traitement","Demi traitement"))))))</f>
        <v/>
      </c>
    </row>
    <row r="176" spans="1:11" x14ac:dyDescent="0.25">
      <c r="A176" s="7" t="e">
        <f t="shared" si="4"/>
        <v>#NUM!</v>
      </c>
      <c r="B17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76" s="8" t="str">
        <f>IF(Tableau_calcul[[#This Row],[Traitement]]&lt;&gt;K175,"début",IF(Tableau_calcul[[#This Row],[Traitement]]&lt;&gt;K177,"fin","continue"))</f>
        <v>continue</v>
      </c>
      <c r="E176" s="8">
        <f>COUNTIF($D$2:D176,"début")</f>
        <v>1</v>
      </c>
      <c r="F176" s="8" t="str">
        <f>CONCATENATE(IF(Tableau_calcul[[#This Row],[Traitement]]&lt;&gt;K175,"début",IF(Tableau_calcul[[#This Row],[Traitement]]&lt;&gt;K177,"fin","continue")),COUNTIF($D$2:D176,"début"))</f>
        <v>continue1</v>
      </c>
      <c r="G176" s="11" t="str">
        <f>IF(LEFT(Tableau_calcul[[#This Row],[agrégat.période]],5)="début",Tableau_calcul[[#This Row],[Date]],"")</f>
        <v/>
      </c>
      <c r="H176" s="11" t="str">
        <f>IF(AND(Tableau_calcul[[#This Row],[agrégat.période]]="début",D177&lt;&gt;"début"),VLOOKUP(CONCATENATE("fin",Tableau_calcul[[#This Row],[agrégat.num]]),Tableau_calcul[[agrégat.num.période]:[Date]],4,FALSE),IF(AND(Tableau_calcul[[#This Row],[agrégat.période]]="début",D177="début"),Tableau_calcul[[#This Row],[agrégat.début]],""))</f>
        <v/>
      </c>
      <c r="I176" s="7" t="str">
        <f t="shared" si="5"/>
        <v/>
      </c>
      <c r="J176" s="8">
        <f>COUNTIF('Calcul auto'!B176:$B$367,"Plein traitement")+COUNTIF($K$1:K175,"Plein traitement")</f>
        <v>0</v>
      </c>
      <c r="K17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auto'!B175:$B$367,"Plein traitement")+COUNTIF($K$1:K175,"Plein traitement"),COUNTIF('Calcul auto'!B176:B$367,"Plein traitement")+COUNTIF($K$1:K175,"Plein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ans",COUNTIF(B176:$B$367,"Demi traitement")+COUNTIF($K$1:K175,"Demi traitement")&gt;=30),AND(Ancienneté="&gt;= 2 et &lt; 3 ans",COUNTIF(B176:$B$367,"Demi traitement")+COUNTIF($K$1:K175,"Demi traitement")&gt;=60),AND(Ancienneté="3 ans ou plus",COUNTIF(B176:$B$367,"Demi traitement")+COUNTIF($K$1:K175,"Demi traitement")&gt;=90))),"Sans traitement","Demi traitement"))))))</f>
        <v/>
      </c>
    </row>
    <row r="177" spans="1:11" x14ac:dyDescent="0.25">
      <c r="A177" s="7" t="e">
        <f t="shared" si="4"/>
        <v>#NUM!</v>
      </c>
      <c r="B17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77" s="8" t="str">
        <f>IF(Tableau_calcul[[#This Row],[Traitement]]&lt;&gt;K176,"début",IF(Tableau_calcul[[#This Row],[Traitement]]&lt;&gt;K178,"fin","continue"))</f>
        <v>continue</v>
      </c>
      <c r="E177" s="8">
        <f>COUNTIF($D$2:D177,"début")</f>
        <v>1</v>
      </c>
      <c r="F177" s="8" t="str">
        <f>CONCATENATE(IF(Tableau_calcul[[#This Row],[Traitement]]&lt;&gt;K176,"début",IF(Tableau_calcul[[#This Row],[Traitement]]&lt;&gt;K178,"fin","continue")),COUNTIF($D$2:D177,"début"))</f>
        <v>continue1</v>
      </c>
      <c r="G177" s="11" t="str">
        <f>IF(LEFT(Tableau_calcul[[#This Row],[agrégat.période]],5)="début",Tableau_calcul[[#This Row],[Date]],"")</f>
        <v/>
      </c>
      <c r="H177" s="11" t="str">
        <f>IF(AND(Tableau_calcul[[#This Row],[agrégat.période]]="début",D178&lt;&gt;"début"),VLOOKUP(CONCATENATE("fin",Tableau_calcul[[#This Row],[agrégat.num]]),Tableau_calcul[[agrégat.num.période]:[Date]],4,FALSE),IF(AND(Tableau_calcul[[#This Row],[agrégat.période]]="début",D178="début"),Tableau_calcul[[#This Row],[agrégat.début]],""))</f>
        <v/>
      </c>
      <c r="I177" s="7" t="str">
        <f t="shared" si="5"/>
        <v/>
      </c>
      <c r="J177" s="8">
        <f>COUNTIF('Calcul auto'!B177:$B$367,"Plein traitement")+COUNTIF($K$1:K176,"Plein traitement")</f>
        <v>0</v>
      </c>
      <c r="K17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auto'!B176:$B$367,"Plein traitement")+COUNTIF($K$1:K176,"Plein traitement"),COUNTIF('Calcul auto'!B177:B$367,"Plein traitement")+COUNTIF($K$1:K176,"Plein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ans",COUNTIF(B177:$B$367,"Demi traitement")+COUNTIF($K$1:K176,"Demi traitement")&gt;=30),AND(Ancienneté="&gt;= 2 et &lt; 3 ans",COUNTIF(B177:$B$367,"Demi traitement")+COUNTIF($K$1:K176,"Demi traitement")&gt;=60),AND(Ancienneté="3 ans ou plus",COUNTIF(B177:$B$367,"Demi traitement")+COUNTIF($K$1:K176,"Demi traitement")&gt;=90))),"Sans traitement","Demi traitement"))))))</f>
        <v/>
      </c>
    </row>
    <row r="178" spans="1:11" x14ac:dyDescent="0.25">
      <c r="A178" s="7" t="e">
        <f t="shared" si="4"/>
        <v>#NUM!</v>
      </c>
      <c r="B17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78" s="8" t="str">
        <f>IF(Tableau_calcul[[#This Row],[Traitement]]&lt;&gt;K177,"début",IF(Tableau_calcul[[#This Row],[Traitement]]&lt;&gt;K179,"fin","continue"))</f>
        <v>continue</v>
      </c>
      <c r="E178" s="8">
        <f>COUNTIF($D$2:D178,"début")</f>
        <v>1</v>
      </c>
      <c r="F178" s="8" t="str">
        <f>CONCATENATE(IF(Tableau_calcul[[#This Row],[Traitement]]&lt;&gt;K177,"début",IF(Tableau_calcul[[#This Row],[Traitement]]&lt;&gt;K179,"fin","continue")),COUNTIF($D$2:D178,"début"))</f>
        <v>continue1</v>
      </c>
      <c r="G178" s="11" t="str">
        <f>IF(LEFT(Tableau_calcul[[#This Row],[agrégat.période]],5)="début",Tableau_calcul[[#This Row],[Date]],"")</f>
        <v/>
      </c>
      <c r="H178" s="11" t="str">
        <f>IF(AND(Tableau_calcul[[#This Row],[agrégat.période]]="début",D179&lt;&gt;"début"),VLOOKUP(CONCATENATE("fin",Tableau_calcul[[#This Row],[agrégat.num]]),Tableau_calcul[[agrégat.num.période]:[Date]],4,FALSE),IF(AND(Tableau_calcul[[#This Row],[agrégat.période]]="début",D179="début"),Tableau_calcul[[#This Row],[agrégat.début]],""))</f>
        <v/>
      </c>
      <c r="I178" s="7" t="str">
        <f t="shared" si="5"/>
        <v/>
      </c>
      <c r="J178" s="8">
        <f>COUNTIF('Calcul auto'!B178:$B$367,"Plein traitement")+COUNTIF($K$1:K177,"Plein traitement")</f>
        <v>0</v>
      </c>
      <c r="K17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auto'!B177:$B$367,"Plein traitement")+COUNTIF($K$1:K177,"Plein traitement"),COUNTIF('Calcul auto'!B178:B$367,"Plein traitement")+COUNTIF($K$1:K177,"Plein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ans",COUNTIF(B178:$B$367,"Demi traitement")+COUNTIF($K$1:K177,"Demi traitement")&gt;=30),AND(Ancienneté="&gt;= 2 et &lt; 3 ans",COUNTIF(B178:$B$367,"Demi traitement")+COUNTIF($K$1:K177,"Demi traitement")&gt;=60),AND(Ancienneté="3 ans ou plus",COUNTIF(B178:$B$367,"Demi traitement")+COUNTIF($K$1:K177,"Demi traitement")&gt;=90))),"Sans traitement","Demi traitement"))))))</f>
        <v/>
      </c>
    </row>
    <row r="179" spans="1:11" x14ac:dyDescent="0.25">
      <c r="A179" s="7" t="e">
        <f t="shared" si="4"/>
        <v>#NUM!</v>
      </c>
      <c r="B17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79" s="8" t="str">
        <f>IF(Tableau_calcul[[#This Row],[Traitement]]&lt;&gt;K178,"début",IF(Tableau_calcul[[#This Row],[Traitement]]&lt;&gt;K180,"fin","continue"))</f>
        <v>continue</v>
      </c>
      <c r="E179" s="8">
        <f>COUNTIF($D$2:D179,"début")</f>
        <v>1</v>
      </c>
      <c r="F179" s="8" t="str">
        <f>CONCATENATE(IF(Tableau_calcul[[#This Row],[Traitement]]&lt;&gt;K178,"début",IF(Tableau_calcul[[#This Row],[Traitement]]&lt;&gt;K180,"fin","continue")),COUNTIF($D$2:D179,"début"))</f>
        <v>continue1</v>
      </c>
      <c r="G179" s="11" t="str">
        <f>IF(LEFT(Tableau_calcul[[#This Row],[agrégat.période]],5)="début",Tableau_calcul[[#This Row],[Date]],"")</f>
        <v/>
      </c>
      <c r="H179" s="11" t="str">
        <f>IF(AND(Tableau_calcul[[#This Row],[agrégat.période]]="début",D180&lt;&gt;"début"),VLOOKUP(CONCATENATE("fin",Tableau_calcul[[#This Row],[agrégat.num]]),Tableau_calcul[[agrégat.num.période]:[Date]],4,FALSE),IF(AND(Tableau_calcul[[#This Row],[agrégat.période]]="début",D180="début"),Tableau_calcul[[#This Row],[agrégat.début]],""))</f>
        <v/>
      </c>
      <c r="I179" s="7" t="str">
        <f t="shared" si="5"/>
        <v/>
      </c>
      <c r="J179" s="8">
        <f>COUNTIF('Calcul auto'!B179:$B$367,"Plein traitement")+COUNTIF($K$1:K178,"Plein traitement")</f>
        <v>0</v>
      </c>
      <c r="K17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auto'!B178:$B$367,"Plein traitement")+COUNTIF($K$1:K178,"Plein traitement"),COUNTIF('Calcul auto'!B179:B$367,"Plein traitement")+COUNTIF($K$1:K178,"Plein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ans",COUNTIF(B179:$B$367,"Demi traitement")+COUNTIF($K$1:K178,"Demi traitement")&gt;=30),AND(Ancienneté="&gt;= 2 et &lt; 3 ans",COUNTIF(B179:$B$367,"Demi traitement")+COUNTIF($K$1:K178,"Demi traitement")&gt;=60),AND(Ancienneté="3 ans ou plus",COUNTIF(B179:$B$367,"Demi traitement")+COUNTIF($K$1:K178,"Demi traitement")&gt;=90))),"Sans traitement","Demi traitement"))))))</f>
        <v/>
      </c>
    </row>
    <row r="180" spans="1:11" x14ac:dyDescent="0.25">
      <c r="A180" s="7" t="e">
        <f t="shared" si="4"/>
        <v>#NUM!</v>
      </c>
      <c r="B18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80" s="8" t="str">
        <f>IF(Tableau_calcul[[#This Row],[Traitement]]&lt;&gt;K179,"début",IF(Tableau_calcul[[#This Row],[Traitement]]&lt;&gt;K181,"fin","continue"))</f>
        <v>continue</v>
      </c>
      <c r="E180" s="8">
        <f>COUNTIF($D$2:D180,"début")</f>
        <v>1</v>
      </c>
      <c r="F180" s="8" t="str">
        <f>CONCATENATE(IF(Tableau_calcul[[#This Row],[Traitement]]&lt;&gt;K179,"début",IF(Tableau_calcul[[#This Row],[Traitement]]&lt;&gt;K181,"fin","continue")),COUNTIF($D$2:D180,"début"))</f>
        <v>continue1</v>
      </c>
      <c r="G180" s="11" t="str">
        <f>IF(LEFT(Tableau_calcul[[#This Row],[agrégat.période]],5)="début",Tableau_calcul[[#This Row],[Date]],"")</f>
        <v/>
      </c>
      <c r="H180" s="11" t="str">
        <f>IF(AND(Tableau_calcul[[#This Row],[agrégat.période]]="début",D181&lt;&gt;"début"),VLOOKUP(CONCATENATE("fin",Tableau_calcul[[#This Row],[agrégat.num]]),Tableau_calcul[[agrégat.num.période]:[Date]],4,FALSE),IF(AND(Tableau_calcul[[#This Row],[agrégat.période]]="début",D181="début"),Tableau_calcul[[#This Row],[agrégat.début]],""))</f>
        <v/>
      </c>
      <c r="I180" s="7" t="str">
        <f t="shared" si="5"/>
        <v/>
      </c>
      <c r="J180" s="8">
        <f>COUNTIF('Calcul auto'!B180:$B$367,"Plein traitement")+COUNTIF($K$1:K179,"Plein traitement")</f>
        <v>0</v>
      </c>
      <c r="K18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auto'!B179:$B$367,"Plein traitement")+COUNTIF($K$1:K179,"Plein traitement"),COUNTIF('Calcul auto'!B180:B$367,"Plein traitement")+COUNTIF($K$1:K179,"Plein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ans",COUNTIF(B180:$B$367,"Demi traitement")+COUNTIF($K$1:K179,"Demi traitement")&gt;=30),AND(Ancienneté="&gt;= 2 et &lt; 3 ans",COUNTIF(B180:$B$367,"Demi traitement")+COUNTIF($K$1:K179,"Demi traitement")&gt;=60),AND(Ancienneté="3 ans ou plus",COUNTIF(B180:$B$367,"Demi traitement")+COUNTIF($K$1:K179,"Demi traitement")&gt;=90))),"Sans traitement","Demi traitement"))))))</f>
        <v/>
      </c>
    </row>
    <row r="181" spans="1:11" x14ac:dyDescent="0.25">
      <c r="A181" s="7" t="e">
        <f t="shared" si="4"/>
        <v>#NUM!</v>
      </c>
      <c r="B18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81" s="8" t="str">
        <f>IF(Tableau_calcul[[#This Row],[Traitement]]&lt;&gt;K180,"début",IF(Tableau_calcul[[#This Row],[Traitement]]&lt;&gt;K182,"fin","continue"))</f>
        <v>continue</v>
      </c>
      <c r="E181" s="8">
        <f>COUNTIF($D$2:D181,"début")</f>
        <v>1</v>
      </c>
      <c r="F181" s="8" t="str">
        <f>CONCATENATE(IF(Tableau_calcul[[#This Row],[Traitement]]&lt;&gt;K180,"début",IF(Tableau_calcul[[#This Row],[Traitement]]&lt;&gt;K182,"fin","continue")),COUNTIF($D$2:D181,"début"))</f>
        <v>continue1</v>
      </c>
      <c r="G181" s="11" t="str">
        <f>IF(LEFT(Tableau_calcul[[#This Row],[agrégat.période]],5)="début",Tableau_calcul[[#This Row],[Date]],"")</f>
        <v/>
      </c>
      <c r="H181" s="11" t="str">
        <f>IF(AND(Tableau_calcul[[#This Row],[agrégat.période]]="début",D182&lt;&gt;"début"),VLOOKUP(CONCATENATE("fin",Tableau_calcul[[#This Row],[agrégat.num]]),Tableau_calcul[[agrégat.num.période]:[Date]],4,FALSE),IF(AND(Tableau_calcul[[#This Row],[agrégat.période]]="début",D182="début"),Tableau_calcul[[#This Row],[agrégat.début]],""))</f>
        <v/>
      </c>
      <c r="I181" s="7" t="str">
        <f t="shared" si="5"/>
        <v/>
      </c>
      <c r="J181" s="8">
        <f>COUNTIF('Calcul auto'!B181:$B$367,"Plein traitement")+COUNTIF($K$1:K180,"Plein traitement")</f>
        <v>0</v>
      </c>
      <c r="K18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auto'!B180:$B$367,"Plein traitement")+COUNTIF($K$1:K180,"Plein traitement"),COUNTIF('Calcul auto'!B181:B$367,"Plein traitement")+COUNTIF($K$1:K180,"Plein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ans",COUNTIF(B181:$B$367,"Demi traitement")+COUNTIF($K$1:K180,"Demi traitement")&gt;=30),AND(Ancienneté="&gt;= 2 et &lt; 3 ans",COUNTIF(B181:$B$367,"Demi traitement")+COUNTIF($K$1:K180,"Demi traitement")&gt;=60),AND(Ancienneté="3 ans ou plus",COUNTIF(B181:$B$367,"Demi traitement")+COUNTIF($K$1:K180,"Demi traitement")&gt;=90))),"Sans traitement","Demi traitement"))))))</f>
        <v/>
      </c>
    </row>
    <row r="182" spans="1:11" x14ac:dyDescent="0.25">
      <c r="A182" s="7" t="e">
        <f t="shared" si="4"/>
        <v>#NUM!</v>
      </c>
      <c r="B18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82" s="8" t="str">
        <f>IF(Tableau_calcul[[#This Row],[Traitement]]&lt;&gt;K181,"début",IF(Tableau_calcul[[#This Row],[Traitement]]&lt;&gt;K183,"fin","continue"))</f>
        <v>continue</v>
      </c>
      <c r="E182" s="8">
        <f>COUNTIF($D$2:D182,"début")</f>
        <v>1</v>
      </c>
      <c r="F182" s="8" t="str">
        <f>CONCATENATE(IF(Tableau_calcul[[#This Row],[Traitement]]&lt;&gt;K181,"début",IF(Tableau_calcul[[#This Row],[Traitement]]&lt;&gt;K183,"fin","continue")),COUNTIF($D$2:D182,"début"))</f>
        <v>continue1</v>
      </c>
      <c r="G182" s="11" t="str">
        <f>IF(LEFT(Tableau_calcul[[#This Row],[agrégat.période]],5)="début",Tableau_calcul[[#This Row],[Date]],"")</f>
        <v/>
      </c>
      <c r="H182" s="11" t="str">
        <f>IF(AND(Tableau_calcul[[#This Row],[agrégat.période]]="début",D183&lt;&gt;"début"),VLOOKUP(CONCATENATE("fin",Tableau_calcul[[#This Row],[agrégat.num]]),Tableau_calcul[[agrégat.num.période]:[Date]],4,FALSE),IF(AND(Tableau_calcul[[#This Row],[agrégat.période]]="début",D183="début"),Tableau_calcul[[#This Row],[agrégat.début]],""))</f>
        <v/>
      </c>
      <c r="I182" s="7" t="str">
        <f t="shared" si="5"/>
        <v/>
      </c>
      <c r="J182" s="8">
        <f>COUNTIF('Calcul auto'!B182:$B$367,"Plein traitement")+COUNTIF($K$1:K181,"Plein traitement")</f>
        <v>0</v>
      </c>
      <c r="K18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auto'!B181:$B$367,"Plein traitement")+COUNTIF($K$1:K181,"Plein traitement"),COUNTIF('Calcul auto'!B182:B$367,"Plein traitement")+COUNTIF($K$1:K181,"Plein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ans",COUNTIF(B182:$B$367,"Demi traitement")+COUNTIF($K$1:K181,"Demi traitement")&gt;=30),AND(Ancienneté="&gt;= 2 et &lt; 3 ans",COUNTIF(B182:$B$367,"Demi traitement")+COUNTIF($K$1:K181,"Demi traitement")&gt;=60),AND(Ancienneté="3 ans ou plus",COUNTIF(B182:$B$367,"Demi traitement")+COUNTIF($K$1:K181,"Demi traitement")&gt;=90))),"Sans traitement","Demi traitement"))))))</f>
        <v/>
      </c>
    </row>
    <row r="183" spans="1:11" x14ac:dyDescent="0.25">
      <c r="A183" s="7" t="e">
        <f t="shared" si="4"/>
        <v>#NUM!</v>
      </c>
      <c r="B18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83" s="8" t="str">
        <f>IF(Tableau_calcul[[#This Row],[Traitement]]&lt;&gt;K182,"début",IF(Tableau_calcul[[#This Row],[Traitement]]&lt;&gt;K184,"fin","continue"))</f>
        <v>continue</v>
      </c>
      <c r="E183" s="8">
        <f>COUNTIF($D$2:D183,"début")</f>
        <v>1</v>
      </c>
      <c r="F183" s="8" t="str">
        <f>CONCATENATE(IF(Tableau_calcul[[#This Row],[Traitement]]&lt;&gt;K182,"début",IF(Tableau_calcul[[#This Row],[Traitement]]&lt;&gt;K184,"fin","continue")),COUNTIF($D$2:D183,"début"))</f>
        <v>continue1</v>
      </c>
      <c r="G183" s="11" t="str">
        <f>IF(LEFT(Tableau_calcul[[#This Row],[agrégat.période]],5)="début",Tableau_calcul[[#This Row],[Date]],"")</f>
        <v/>
      </c>
      <c r="H183" s="11" t="str">
        <f>IF(AND(Tableau_calcul[[#This Row],[agrégat.période]]="début",D184&lt;&gt;"début"),VLOOKUP(CONCATENATE("fin",Tableau_calcul[[#This Row],[agrégat.num]]),Tableau_calcul[[agrégat.num.période]:[Date]],4,FALSE),IF(AND(Tableau_calcul[[#This Row],[agrégat.période]]="début",D184="début"),Tableau_calcul[[#This Row],[agrégat.début]],""))</f>
        <v/>
      </c>
      <c r="I183" s="7" t="str">
        <f t="shared" si="5"/>
        <v/>
      </c>
      <c r="J183" s="8">
        <f>COUNTIF('Calcul auto'!B183:$B$367,"Plein traitement")+COUNTIF($K$1:K182,"Plein traitement")</f>
        <v>0</v>
      </c>
      <c r="K18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auto'!B182:$B$367,"Plein traitement")+COUNTIF($K$1:K182,"Plein traitement"),COUNTIF('Calcul auto'!B183:B$367,"Plein traitement")+COUNTIF($K$1:K182,"Plein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ans",COUNTIF(B183:$B$367,"Demi traitement")+COUNTIF($K$1:K182,"Demi traitement")&gt;=30),AND(Ancienneté="&gt;= 2 et &lt; 3 ans",COUNTIF(B183:$B$367,"Demi traitement")+COUNTIF($K$1:K182,"Demi traitement")&gt;=60),AND(Ancienneté="3 ans ou plus",COUNTIF(B183:$B$367,"Demi traitement")+COUNTIF($K$1:K182,"Demi traitement")&gt;=90))),"Sans traitement","Demi traitement"))))))</f>
        <v/>
      </c>
    </row>
    <row r="184" spans="1:11" x14ac:dyDescent="0.25">
      <c r="A184" s="7" t="e">
        <f t="shared" si="4"/>
        <v>#NUM!</v>
      </c>
      <c r="B18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84" s="8" t="str">
        <f>IF(Tableau_calcul[[#This Row],[Traitement]]&lt;&gt;K183,"début",IF(Tableau_calcul[[#This Row],[Traitement]]&lt;&gt;K185,"fin","continue"))</f>
        <v>continue</v>
      </c>
      <c r="E184" s="8">
        <f>COUNTIF($D$2:D184,"début")</f>
        <v>1</v>
      </c>
      <c r="F184" s="8" t="str">
        <f>CONCATENATE(IF(Tableau_calcul[[#This Row],[Traitement]]&lt;&gt;K183,"début",IF(Tableau_calcul[[#This Row],[Traitement]]&lt;&gt;K185,"fin","continue")),COUNTIF($D$2:D184,"début"))</f>
        <v>continue1</v>
      </c>
      <c r="G184" s="11" t="str">
        <f>IF(LEFT(Tableau_calcul[[#This Row],[agrégat.période]],5)="début",Tableau_calcul[[#This Row],[Date]],"")</f>
        <v/>
      </c>
      <c r="H184" s="11" t="str">
        <f>IF(AND(Tableau_calcul[[#This Row],[agrégat.période]]="début",D185&lt;&gt;"début"),VLOOKUP(CONCATENATE("fin",Tableau_calcul[[#This Row],[agrégat.num]]),Tableau_calcul[[agrégat.num.période]:[Date]],4,FALSE),IF(AND(Tableau_calcul[[#This Row],[agrégat.période]]="début",D185="début"),Tableau_calcul[[#This Row],[agrégat.début]],""))</f>
        <v/>
      </c>
      <c r="I184" s="7" t="str">
        <f t="shared" si="5"/>
        <v/>
      </c>
      <c r="J184" s="8">
        <f>COUNTIF('Calcul auto'!B184:$B$367,"Plein traitement")+COUNTIF($K$1:K183,"Plein traitement")</f>
        <v>0</v>
      </c>
      <c r="K18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auto'!B183:$B$367,"Plein traitement")+COUNTIF($K$1:K183,"Plein traitement"),COUNTIF('Calcul auto'!B184:B$367,"Plein traitement")+COUNTIF($K$1:K183,"Plein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ans",COUNTIF(B184:$B$367,"Demi traitement")+COUNTIF($K$1:K183,"Demi traitement")&gt;=30),AND(Ancienneté="&gt;= 2 et &lt; 3 ans",COUNTIF(B184:$B$367,"Demi traitement")+COUNTIF($K$1:K183,"Demi traitement")&gt;=60),AND(Ancienneté="3 ans ou plus",COUNTIF(B184:$B$367,"Demi traitement")+COUNTIF($K$1:K183,"Demi traitement")&gt;=90))),"Sans traitement","Demi traitement"))))))</f>
        <v/>
      </c>
    </row>
    <row r="185" spans="1:11" x14ac:dyDescent="0.25">
      <c r="A185" s="7" t="e">
        <f t="shared" si="4"/>
        <v>#NUM!</v>
      </c>
      <c r="B18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85" s="8" t="str">
        <f>IF(Tableau_calcul[[#This Row],[Traitement]]&lt;&gt;K184,"début",IF(Tableau_calcul[[#This Row],[Traitement]]&lt;&gt;K186,"fin","continue"))</f>
        <v>continue</v>
      </c>
      <c r="E185" s="8">
        <f>COUNTIF($D$2:D185,"début")</f>
        <v>1</v>
      </c>
      <c r="F185" s="8" t="str">
        <f>CONCATENATE(IF(Tableau_calcul[[#This Row],[Traitement]]&lt;&gt;K184,"début",IF(Tableau_calcul[[#This Row],[Traitement]]&lt;&gt;K186,"fin","continue")),COUNTIF($D$2:D185,"début"))</f>
        <v>continue1</v>
      </c>
      <c r="G185" s="11" t="str">
        <f>IF(LEFT(Tableau_calcul[[#This Row],[agrégat.période]],5)="début",Tableau_calcul[[#This Row],[Date]],"")</f>
        <v/>
      </c>
      <c r="H185" s="11" t="str">
        <f>IF(AND(Tableau_calcul[[#This Row],[agrégat.période]]="début",D186&lt;&gt;"début"),VLOOKUP(CONCATENATE("fin",Tableau_calcul[[#This Row],[agrégat.num]]),Tableau_calcul[[agrégat.num.période]:[Date]],4,FALSE),IF(AND(Tableau_calcul[[#This Row],[agrégat.période]]="début",D186="début"),Tableau_calcul[[#This Row],[agrégat.début]],""))</f>
        <v/>
      </c>
      <c r="I185" s="7" t="str">
        <f t="shared" si="5"/>
        <v/>
      </c>
      <c r="J185" s="8">
        <f>COUNTIF('Calcul auto'!B185:$B$367,"Plein traitement")+COUNTIF($K$1:K184,"Plein traitement")</f>
        <v>0</v>
      </c>
      <c r="K18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auto'!B184:$B$367,"Plein traitement")+COUNTIF($K$1:K184,"Plein traitement"),COUNTIF('Calcul auto'!B185:B$367,"Plein traitement")+COUNTIF($K$1:K184,"Plein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ans",COUNTIF(B185:$B$367,"Demi traitement")+COUNTIF($K$1:K184,"Demi traitement")&gt;=30),AND(Ancienneté="&gt;= 2 et &lt; 3 ans",COUNTIF(B185:$B$367,"Demi traitement")+COUNTIF($K$1:K184,"Demi traitement")&gt;=60),AND(Ancienneté="3 ans ou plus",COUNTIF(B185:$B$367,"Demi traitement")+COUNTIF($K$1:K184,"Demi traitement")&gt;=90))),"Sans traitement","Demi traitement"))))))</f>
        <v/>
      </c>
    </row>
    <row r="186" spans="1:11" x14ac:dyDescent="0.25">
      <c r="A186" s="7" t="e">
        <f t="shared" si="4"/>
        <v>#NUM!</v>
      </c>
      <c r="B18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86" s="8" t="str">
        <f>IF(Tableau_calcul[[#This Row],[Traitement]]&lt;&gt;K185,"début",IF(Tableau_calcul[[#This Row],[Traitement]]&lt;&gt;K187,"fin","continue"))</f>
        <v>continue</v>
      </c>
      <c r="E186" s="8">
        <f>COUNTIF($D$2:D186,"début")</f>
        <v>1</v>
      </c>
      <c r="F186" s="8" t="str">
        <f>CONCATENATE(IF(Tableau_calcul[[#This Row],[Traitement]]&lt;&gt;K185,"début",IF(Tableau_calcul[[#This Row],[Traitement]]&lt;&gt;K187,"fin","continue")),COUNTIF($D$2:D186,"début"))</f>
        <v>continue1</v>
      </c>
      <c r="G186" s="11" t="str">
        <f>IF(LEFT(Tableau_calcul[[#This Row],[agrégat.période]],5)="début",Tableau_calcul[[#This Row],[Date]],"")</f>
        <v/>
      </c>
      <c r="H186" s="11" t="str">
        <f>IF(AND(Tableau_calcul[[#This Row],[agrégat.période]]="début",D187&lt;&gt;"début"),VLOOKUP(CONCATENATE("fin",Tableau_calcul[[#This Row],[agrégat.num]]),Tableau_calcul[[agrégat.num.période]:[Date]],4,FALSE),IF(AND(Tableau_calcul[[#This Row],[agrégat.période]]="début",D187="début"),Tableau_calcul[[#This Row],[agrégat.début]],""))</f>
        <v/>
      </c>
      <c r="I186" s="7" t="str">
        <f t="shared" si="5"/>
        <v/>
      </c>
      <c r="J186" s="8">
        <f>COUNTIF('Calcul auto'!B186:$B$367,"Plein traitement")+COUNTIF($K$1:K185,"Plein traitement")</f>
        <v>0</v>
      </c>
      <c r="K18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auto'!B185:$B$367,"Plein traitement")+COUNTIF($K$1:K185,"Plein traitement"),COUNTIF('Calcul auto'!B186:B$367,"Plein traitement")+COUNTIF($K$1:K185,"Plein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ans",COUNTIF(B186:$B$367,"Demi traitement")+COUNTIF($K$1:K185,"Demi traitement")&gt;=30),AND(Ancienneté="&gt;= 2 et &lt; 3 ans",COUNTIF(B186:$B$367,"Demi traitement")+COUNTIF($K$1:K185,"Demi traitement")&gt;=60),AND(Ancienneté="3 ans ou plus",COUNTIF(B186:$B$367,"Demi traitement")+COUNTIF($K$1:K185,"Demi traitement")&gt;=90))),"Sans traitement","Demi traitement"))))))</f>
        <v/>
      </c>
    </row>
    <row r="187" spans="1:11" x14ac:dyDescent="0.25">
      <c r="A187" s="7" t="e">
        <f t="shared" si="4"/>
        <v>#NUM!</v>
      </c>
      <c r="B18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87" s="8" t="str">
        <f>IF(Tableau_calcul[[#This Row],[Traitement]]&lt;&gt;K186,"début",IF(Tableau_calcul[[#This Row],[Traitement]]&lt;&gt;K188,"fin","continue"))</f>
        <v>continue</v>
      </c>
      <c r="E187" s="8">
        <f>COUNTIF($D$2:D187,"début")</f>
        <v>1</v>
      </c>
      <c r="F187" s="8" t="str">
        <f>CONCATENATE(IF(Tableau_calcul[[#This Row],[Traitement]]&lt;&gt;K186,"début",IF(Tableau_calcul[[#This Row],[Traitement]]&lt;&gt;K188,"fin","continue")),COUNTIF($D$2:D187,"début"))</f>
        <v>continue1</v>
      </c>
      <c r="G187" s="11" t="str">
        <f>IF(LEFT(Tableau_calcul[[#This Row],[agrégat.période]],5)="début",Tableau_calcul[[#This Row],[Date]],"")</f>
        <v/>
      </c>
      <c r="H187" s="11" t="str">
        <f>IF(AND(Tableau_calcul[[#This Row],[agrégat.période]]="début",D188&lt;&gt;"début"),VLOOKUP(CONCATENATE("fin",Tableau_calcul[[#This Row],[agrégat.num]]),Tableau_calcul[[agrégat.num.période]:[Date]],4,FALSE),IF(AND(Tableau_calcul[[#This Row],[agrégat.période]]="début",D188="début"),Tableau_calcul[[#This Row],[agrégat.début]],""))</f>
        <v/>
      </c>
      <c r="I187" s="7" t="str">
        <f t="shared" si="5"/>
        <v/>
      </c>
      <c r="J187" s="8">
        <f>COUNTIF('Calcul auto'!B187:$B$367,"Plein traitement")+COUNTIF($K$1:K186,"Plein traitement")</f>
        <v>0</v>
      </c>
      <c r="K18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auto'!B186:$B$367,"Plein traitement")+COUNTIF($K$1:K186,"Plein traitement"),COUNTIF('Calcul auto'!B187:B$367,"Plein traitement")+COUNTIF($K$1:K186,"Plein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ans",COUNTIF(B187:$B$367,"Demi traitement")+COUNTIF($K$1:K186,"Demi traitement")&gt;=30),AND(Ancienneté="&gt;= 2 et &lt; 3 ans",COUNTIF(B187:$B$367,"Demi traitement")+COUNTIF($K$1:K186,"Demi traitement")&gt;=60),AND(Ancienneté="3 ans ou plus",COUNTIF(B187:$B$367,"Demi traitement")+COUNTIF($K$1:K186,"Demi traitement")&gt;=90))),"Sans traitement","Demi traitement"))))))</f>
        <v/>
      </c>
    </row>
    <row r="188" spans="1:11" x14ac:dyDescent="0.25">
      <c r="A188" s="7" t="e">
        <f t="shared" si="4"/>
        <v>#NUM!</v>
      </c>
      <c r="B18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88" s="8" t="str">
        <f>IF(Tableau_calcul[[#This Row],[Traitement]]&lt;&gt;K187,"début",IF(Tableau_calcul[[#This Row],[Traitement]]&lt;&gt;K189,"fin","continue"))</f>
        <v>continue</v>
      </c>
      <c r="E188" s="8">
        <f>COUNTIF($D$2:D188,"début")</f>
        <v>1</v>
      </c>
      <c r="F188" s="8" t="str">
        <f>CONCATENATE(IF(Tableau_calcul[[#This Row],[Traitement]]&lt;&gt;K187,"début",IF(Tableau_calcul[[#This Row],[Traitement]]&lt;&gt;K189,"fin","continue")),COUNTIF($D$2:D188,"début"))</f>
        <v>continue1</v>
      </c>
      <c r="G188" s="11" t="str">
        <f>IF(LEFT(Tableau_calcul[[#This Row],[agrégat.période]],5)="début",Tableau_calcul[[#This Row],[Date]],"")</f>
        <v/>
      </c>
      <c r="H188" s="11" t="str">
        <f>IF(AND(Tableau_calcul[[#This Row],[agrégat.période]]="début",D189&lt;&gt;"début"),VLOOKUP(CONCATENATE("fin",Tableau_calcul[[#This Row],[agrégat.num]]),Tableau_calcul[[agrégat.num.période]:[Date]],4,FALSE),IF(AND(Tableau_calcul[[#This Row],[agrégat.période]]="début",D189="début"),Tableau_calcul[[#This Row],[agrégat.début]],""))</f>
        <v/>
      </c>
      <c r="I188" s="7" t="str">
        <f t="shared" si="5"/>
        <v/>
      </c>
      <c r="J188" s="8">
        <f>COUNTIF('Calcul auto'!B188:$B$367,"Plein traitement")+COUNTIF($K$1:K187,"Plein traitement")</f>
        <v>0</v>
      </c>
      <c r="K18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auto'!B187:$B$367,"Plein traitement")+COUNTIF($K$1:K187,"Plein traitement"),COUNTIF('Calcul auto'!B188:B$367,"Plein traitement")+COUNTIF($K$1:K187,"Plein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ans",COUNTIF(B188:$B$367,"Demi traitement")+COUNTIF($K$1:K187,"Demi traitement")&gt;=30),AND(Ancienneté="&gt;= 2 et &lt; 3 ans",COUNTIF(B188:$B$367,"Demi traitement")+COUNTIF($K$1:K187,"Demi traitement")&gt;=60),AND(Ancienneté="3 ans ou plus",COUNTIF(B188:$B$367,"Demi traitement")+COUNTIF($K$1:K187,"Demi traitement")&gt;=90))),"Sans traitement","Demi traitement"))))))</f>
        <v/>
      </c>
    </row>
    <row r="189" spans="1:11" x14ac:dyDescent="0.25">
      <c r="A189" s="7" t="e">
        <f t="shared" si="4"/>
        <v>#NUM!</v>
      </c>
      <c r="B18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89" s="8" t="str">
        <f>IF(Tableau_calcul[[#This Row],[Traitement]]&lt;&gt;K188,"début",IF(Tableau_calcul[[#This Row],[Traitement]]&lt;&gt;K190,"fin","continue"))</f>
        <v>continue</v>
      </c>
      <c r="E189" s="8">
        <f>COUNTIF($D$2:D189,"début")</f>
        <v>1</v>
      </c>
      <c r="F189" s="8" t="str">
        <f>CONCATENATE(IF(Tableau_calcul[[#This Row],[Traitement]]&lt;&gt;K188,"début",IF(Tableau_calcul[[#This Row],[Traitement]]&lt;&gt;K190,"fin","continue")),COUNTIF($D$2:D189,"début"))</f>
        <v>continue1</v>
      </c>
      <c r="G189" s="11" t="str">
        <f>IF(LEFT(Tableau_calcul[[#This Row],[agrégat.période]],5)="début",Tableau_calcul[[#This Row],[Date]],"")</f>
        <v/>
      </c>
      <c r="H189" s="11" t="str">
        <f>IF(AND(Tableau_calcul[[#This Row],[agrégat.période]]="début",D190&lt;&gt;"début"),VLOOKUP(CONCATENATE("fin",Tableau_calcul[[#This Row],[agrégat.num]]),Tableau_calcul[[agrégat.num.période]:[Date]],4,FALSE),IF(AND(Tableau_calcul[[#This Row],[agrégat.période]]="début",D190="début"),Tableau_calcul[[#This Row],[agrégat.début]],""))</f>
        <v/>
      </c>
      <c r="I189" s="7" t="str">
        <f t="shared" si="5"/>
        <v/>
      </c>
      <c r="J189" s="8">
        <f>COUNTIF('Calcul auto'!B189:$B$367,"Plein traitement")+COUNTIF($K$1:K188,"Plein traitement")</f>
        <v>0</v>
      </c>
      <c r="K18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auto'!B188:$B$367,"Plein traitement")+COUNTIF($K$1:K188,"Plein traitement"),COUNTIF('Calcul auto'!B189:B$367,"Plein traitement")+COUNTIF($K$1:K188,"Plein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ans",COUNTIF(B189:$B$367,"Demi traitement")+COUNTIF($K$1:K188,"Demi traitement")&gt;=30),AND(Ancienneté="&gt;= 2 et &lt; 3 ans",COUNTIF(B189:$B$367,"Demi traitement")+COUNTIF($K$1:K188,"Demi traitement")&gt;=60),AND(Ancienneté="3 ans ou plus",COUNTIF(B189:$B$367,"Demi traitement")+COUNTIF($K$1:K188,"Demi traitement")&gt;=90))),"Sans traitement","Demi traitement"))))))</f>
        <v/>
      </c>
    </row>
    <row r="190" spans="1:11" x14ac:dyDescent="0.25">
      <c r="A190" s="7" t="e">
        <f t="shared" si="4"/>
        <v>#NUM!</v>
      </c>
      <c r="B19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90" s="8" t="str">
        <f>IF(Tableau_calcul[[#This Row],[Traitement]]&lt;&gt;K189,"début",IF(Tableau_calcul[[#This Row],[Traitement]]&lt;&gt;K191,"fin","continue"))</f>
        <v>continue</v>
      </c>
      <c r="E190" s="8">
        <f>COUNTIF($D$2:D190,"début")</f>
        <v>1</v>
      </c>
      <c r="F190" s="8" t="str">
        <f>CONCATENATE(IF(Tableau_calcul[[#This Row],[Traitement]]&lt;&gt;K189,"début",IF(Tableau_calcul[[#This Row],[Traitement]]&lt;&gt;K191,"fin","continue")),COUNTIF($D$2:D190,"début"))</f>
        <v>continue1</v>
      </c>
      <c r="G190" s="11" t="str">
        <f>IF(LEFT(Tableau_calcul[[#This Row],[agrégat.période]],5)="début",Tableau_calcul[[#This Row],[Date]],"")</f>
        <v/>
      </c>
      <c r="H190" s="11" t="str">
        <f>IF(AND(Tableau_calcul[[#This Row],[agrégat.période]]="début",D191&lt;&gt;"début"),VLOOKUP(CONCATENATE("fin",Tableau_calcul[[#This Row],[agrégat.num]]),Tableau_calcul[[agrégat.num.période]:[Date]],4,FALSE),IF(AND(Tableau_calcul[[#This Row],[agrégat.période]]="début",D191="début"),Tableau_calcul[[#This Row],[agrégat.début]],""))</f>
        <v/>
      </c>
      <c r="I190" s="7" t="str">
        <f t="shared" si="5"/>
        <v/>
      </c>
      <c r="J190" s="8">
        <f>COUNTIF('Calcul auto'!B190:$B$367,"Plein traitement")+COUNTIF($K$1:K189,"Plein traitement")</f>
        <v>0</v>
      </c>
      <c r="K19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auto'!B189:$B$367,"Plein traitement")+COUNTIF($K$1:K189,"Plein traitement"),COUNTIF('Calcul auto'!B190:B$367,"Plein traitement")+COUNTIF($K$1:K189,"Plein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ans",COUNTIF(B190:$B$367,"Demi traitement")+COUNTIF($K$1:K189,"Demi traitement")&gt;=30),AND(Ancienneté="&gt;= 2 et &lt; 3 ans",COUNTIF(B190:$B$367,"Demi traitement")+COUNTIF($K$1:K189,"Demi traitement")&gt;=60),AND(Ancienneté="3 ans ou plus",COUNTIF(B190:$B$367,"Demi traitement")+COUNTIF($K$1:K189,"Demi traitement")&gt;=90))),"Sans traitement","Demi traitement"))))))</f>
        <v/>
      </c>
    </row>
    <row r="191" spans="1:11" x14ac:dyDescent="0.25">
      <c r="A191" s="7" t="e">
        <f t="shared" si="4"/>
        <v>#NUM!</v>
      </c>
      <c r="B19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91" s="8" t="str">
        <f>IF(Tableau_calcul[[#This Row],[Traitement]]&lt;&gt;K190,"début",IF(Tableau_calcul[[#This Row],[Traitement]]&lt;&gt;K192,"fin","continue"))</f>
        <v>continue</v>
      </c>
      <c r="E191" s="8">
        <f>COUNTIF($D$2:D191,"début")</f>
        <v>1</v>
      </c>
      <c r="F191" s="8" t="str">
        <f>CONCATENATE(IF(Tableau_calcul[[#This Row],[Traitement]]&lt;&gt;K190,"début",IF(Tableau_calcul[[#This Row],[Traitement]]&lt;&gt;K192,"fin","continue")),COUNTIF($D$2:D191,"début"))</f>
        <v>continue1</v>
      </c>
      <c r="G191" s="11" t="str">
        <f>IF(LEFT(Tableau_calcul[[#This Row],[agrégat.période]],5)="début",Tableau_calcul[[#This Row],[Date]],"")</f>
        <v/>
      </c>
      <c r="H191" s="11" t="str">
        <f>IF(AND(Tableau_calcul[[#This Row],[agrégat.période]]="début",D192&lt;&gt;"début"),VLOOKUP(CONCATENATE("fin",Tableau_calcul[[#This Row],[agrégat.num]]),Tableau_calcul[[agrégat.num.période]:[Date]],4,FALSE),IF(AND(Tableau_calcul[[#This Row],[agrégat.période]]="début",D192="début"),Tableau_calcul[[#This Row],[agrégat.début]],""))</f>
        <v/>
      </c>
      <c r="I191" s="7" t="str">
        <f t="shared" si="5"/>
        <v/>
      </c>
      <c r="J191" s="8">
        <f>COUNTIF('Calcul auto'!B191:$B$367,"Plein traitement")+COUNTIF($K$1:K190,"Plein traitement")</f>
        <v>0</v>
      </c>
      <c r="K19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auto'!B190:$B$367,"Plein traitement")+COUNTIF($K$1:K190,"Plein traitement"),COUNTIF('Calcul auto'!B191:B$367,"Plein traitement")+COUNTIF($K$1:K190,"Plein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ans",COUNTIF(B191:$B$367,"Demi traitement")+COUNTIF($K$1:K190,"Demi traitement")&gt;=30),AND(Ancienneté="&gt;= 2 et &lt; 3 ans",COUNTIF(B191:$B$367,"Demi traitement")+COUNTIF($K$1:K190,"Demi traitement")&gt;=60),AND(Ancienneté="3 ans ou plus",COUNTIF(B191:$B$367,"Demi traitement")+COUNTIF($K$1:K190,"Demi traitement")&gt;=90))),"Sans traitement","Demi traitement"))))))</f>
        <v/>
      </c>
    </row>
    <row r="192" spans="1:11" x14ac:dyDescent="0.25">
      <c r="A192" s="7" t="e">
        <f t="shared" si="4"/>
        <v>#NUM!</v>
      </c>
      <c r="B19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92" s="8" t="str">
        <f>IF(Tableau_calcul[[#This Row],[Traitement]]&lt;&gt;K191,"début",IF(Tableau_calcul[[#This Row],[Traitement]]&lt;&gt;K193,"fin","continue"))</f>
        <v>continue</v>
      </c>
      <c r="E192" s="8">
        <f>COUNTIF($D$2:D192,"début")</f>
        <v>1</v>
      </c>
      <c r="F192" s="8" t="str">
        <f>CONCATENATE(IF(Tableau_calcul[[#This Row],[Traitement]]&lt;&gt;K191,"début",IF(Tableau_calcul[[#This Row],[Traitement]]&lt;&gt;K193,"fin","continue")),COUNTIF($D$2:D192,"début"))</f>
        <v>continue1</v>
      </c>
      <c r="G192" s="11" t="str">
        <f>IF(LEFT(Tableau_calcul[[#This Row],[agrégat.période]],5)="début",Tableau_calcul[[#This Row],[Date]],"")</f>
        <v/>
      </c>
      <c r="H192" s="11" t="str">
        <f>IF(AND(Tableau_calcul[[#This Row],[agrégat.période]]="début",D193&lt;&gt;"début"),VLOOKUP(CONCATENATE("fin",Tableau_calcul[[#This Row],[agrégat.num]]),Tableau_calcul[[agrégat.num.période]:[Date]],4,FALSE),IF(AND(Tableau_calcul[[#This Row],[agrégat.période]]="début",D193="début"),Tableau_calcul[[#This Row],[agrégat.début]],""))</f>
        <v/>
      </c>
      <c r="I192" s="7" t="str">
        <f t="shared" si="5"/>
        <v/>
      </c>
      <c r="J192" s="8">
        <f>COUNTIF('Calcul auto'!B192:$B$367,"Plein traitement")+COUNTIF($K$1:K191,"Plein traitement")</f>
        <v>0</v>
      </c>
      <c r="K19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auto'!B191:$B$367,"Plein traitement")+COUNTIF($K$1:K191,"Plein traitement"),COUNTIF('Calcul auto'!B192:B$367,"Plein traitement")+COUNTIF($K$1:K191,"Plein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ans",COUNTIF(B192:$B$367,"Demi traitement")+COUNTIF($K$1:K191,"Demi traitement")&gt;=30),AND(Ancienneté="&gt;= 2 et &lt; 3 ans",COUNTIF(B192:$B$367,"Demi traitement")+COUNTIF($K$1:K191,"Demi traitement")&gt;=60),AND(Ancienneté="3 ans ou plus",COUNTIF(B192:$B$367,"Demi traitement")+COUNTIF($K$1:K191,"Demi traitement")&gt;=90))),"Sans traitement","Demi traitement"))))))</f>
        <v/>
      </c>
    </row>
    <row r="193" spans="1:11" x14ac:dyDescent="0.25">
      <c r="A193" s="7" t="e">
        <f t="shared" si="4"/>
        <v>#NUM!</v>
      </c>
      <c r="B19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93" s="8" t="str">
        <f>IF(Tableau_calcul[[#This Row],[Traitement]]&lt;&gt;K192,"début",IF(Tableau_calcul[[#This Row],[Traitement]]&lt;&gt;K194,"fin","continue"))</f>
        <v>continue</v>
      </c>
      <c r="E193" s="8">
        <f>COUNTIF($D$2:D193,"début")</f>
        <v>1</v>
      </c>
      <c r="F193" s="8" t="str">
        <f>CONCATENATE(IF(Tableau_calcul[[#This Row],[Traitement]]&lt;&gt;K192,"début",IF(Tableau_calcul[[#This Row],[Traitement]]&lt;&gt;K194,"fin","continue")),COUNTIF($D$2:D193,"début"))</f>
        <v>continue1</v>
      </c>
      <c r="G193" s="11" t="str">
        <f>IF(LEFT(Tableau_calcul[[#This Row],[agrégat.période]],5)="début",Tableau_calcul[[#This Row],[Date]],"")</f>
        <v/>
      </c>
      <c r="H193" s="11" t="str">
        <f>IF(AND(Tableau_calcul[[#This Row],[agrégat.période]]="début",D194&lt;&gt;"début"),VLOOKUP(CONCATENATE("fin",Tableau_calcul[[#This Row],[agrégat.num]]),Tableau_calcul[[agrégat.num.période]:[Date]],4,FALSE),IF(AND(Tableau_calcul[[#This Row],[agrégat.période]]="début",D194="début"),Tableau_calcul[[#This Row],[agrégat.début]],""))</f>
        <v/>
      </c>
      <c r="I193" s="7" t="str">
        <f t="shared" si="5"/>
        <v/>
      </c>
      <c r="J193" s="8">
        <f>COUNTIF('Calcul auto'!B193:$B$367,"Plein traitement")+COUNTIF($K$1:K192,"Plein traitement")</f>
        <v>0</v>
      </c>
      <c r="K19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auto'!B192:$B$367,"Plein traitement")+COUNTIF($K$1:K192,"Plein traitement"),COUNTIF('Calcul auto'!B193:B$367,"Plein traitement")+COUNTIF($K$1:K192,"Plein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ans",COUNTIF(B193:$B$367,"Demi traitement")+COUNTIF($K$1:K192,"Demi traitement")&gt;=30),AND(Ancienneté="&gt;= 2 et &lt; 3 ans",COUNTIF(B193:$B$367,"Demi traitement")+COUNTIF($K$1:K192,"Demi traitement")&gt;=60),AND(Ancienneté="3 ans ou plus",COUNTIF(B193:$B$367,"Demi traitement")+COUNTIF($K$1:K192,"Demi traitement")&gt;=90))),"Sans traitement","Demi traitement"))))))</f>
        <v/>
      </c>
    </row>
    <row r="194" spans="1:11" x14ac:dyDescent="0.25">
      <c r="A194" s="7" t="e">
        <f t="shared" si="4"/>
        <v>#NUM!</v>
      </c>
      <c r="B19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94" s="8" t="str">
        <f>IF(Tableau_calcul[[#This Row],[Traitement]]&lt;&gt;K193,"début",IF(Tableau_calcul[[#This Row],[Traitement]]&lt;&gt;K195,"fin","continue"))</f>
        <v>continue</v>
      </c>
      <c r="E194" s="8">
        <f>COUNTIF($D$2:D194,"début")</f>
        <v>1</v>
      </c>
      <c r="F194" s="8" t="str">
        <f>CONCATENATE(IF(Tableau_calcul[[#This Row],[Traitement]]&lt;&gt;K193,"début",IF(Tableau_calcul[[#This Row],[Traitement]]&lt;&gt;K195,"fin","continue")),COUNTIF($D$2:D194,"début"))</f>
        <v>continue1</v>
      </c>
      <c r="G194" s="11" t="str">
        <f>IF(LEFT(Tableau_calcul[[#This Row],[agrégat.période]],5)="début",Tableau_calcul[[#This Row],[Date]],"")</f>
        <v/>
      </c>
      <c r="H194" s="11" t="str">
        <f>IF(AND(Tableau_calcul[[#This Row],[agrégat.période]]="début",D195&lt;&gt;"début"),VLOOKUP(CONCATENATE("fin",Tableau_calcul[[#This Row],[agrégat.num]]),Tableau_calcul[[agrégat.num.période]:[Date]],4,FALSE),IF(AND(Tableau_calcul[[#This Row],[agrégat.période]]="début",D195="début"),Tableau_calcul[[#This Row],[agrégat.début]],""))</f>
        <v/>
      </c>
      <c r="I194" s="7" t="str">
        <f t="shared" si="5"/>
        <v/>
      </c>
      <c r="J194" s="8">
        <f>COUNTIF('Calcul auto'!B194:$B$367,"Plein traitement")+COUNTIF($K$1:K193,"Plein traitement")</f>
        <v>0</v>
      </c>
      <c r="K19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auto'!B193:$B$367,"Plein traitement")+COUNTIF($K$1:K193,"Plein traitement"),COUNTIF('Calcul auto'!B194:B$367,"Plein traitement")+COUNTIF($K$1:K193,"Plein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ans",COUNTIF(B194:$B$367,"Demi traitement")+COUNTIF($K$1:K193,"Demi traitement")&gt;=30),AND(Ancienneté="&gt;= 2 et &lt; 3 ans",COUNTIF(B194:$B$367,"Demi traitement")+COUNTIF($K$1:K193,"Demi traitement")&gt;=60),AND(Ancienneté="3 ans ou plus",COUNTIF(B194:$B$367,"Demi traitement")+COUNTIF($K$1:K193,"Demi traitement")&gt;=90))),"Sans traitement","Demi traitement"))))))</f>
        <v/>
      </c>
    </row>
    <row r="195" spans="1:11" x14ac:dyDescent="0.25">
      <c r="A195" s="7" t="e">
        <f t="shared" ref="A195:A258" si="6">A194+1</f>
        <v>#NUM!</v>
      </c>
      <c r="B19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95" s="8" t="str">
        <f>IF(Tableau_calcul[[#This Row],[Traitement]]&lt;&gt;K194,"début",IF(Tableau_calcul[[#This Row],[Traitement]]&lt;&gt;K196,"fin","continue"))</f>
        <v>continue</v>
      </c>
      <c r="E195" s="8">
        <f>COUNTIF($D$2:D195,"début")</f>
        <v>1</v>
      </c>
      <c r="F195" s="8" t="str">
        <f>CONCATENATE(IF(Tableau_calcul[[#This Row],[Traitement]]&lt;&gt;K194,"début",IF(Tableau_calcul[[#This Row],[Traitement]]&lt;&gt;K196,"fin","continue")),COUNTIF($D$2:D195,"début"))</f>
        <v>continue1</v>
      </c>
      <c r="G195" s="11" t="str">
        <f>IF(LEFT(Tableau_calcul[[#This Row],[agrégat.période]],5)="début",Tableau_calcul[[#This Row],[Date]],"")</f>
        <v/>
      </c>
      <c r="H195" s="11" t="str">
        <f>IF(AND(Tableau_calcul[[#This Row],[agrégat.période]]="début",D196&lt;&gt;"début"),VLOOKUP(CONCATENATE("fin",Tableau_calcul[[#This Row],[agrégat.num]]),Tableau_calcul[[agrégat.num.période]:[Date]],4,FALSE),IF(AND(Tableau_calcul[[#This Row],[agrégat.période]]="début",D196="début"),Tableau_calcul[[#This Row],[agrégat.début]],""))</f>
        <v/>
      </c>
      <c r="I195" s="7" t="str">
        <f t="shared" si="5"/>
        <v/>
      </c>
      <c r="J195" s="8">
        <f>COUNTIF('Calcul auto'!B195:$B$367,"Plein traitement")+COUNTIF($K$1:K194,"Plein traitement")</f>
        <v>0</v>
      </c>
      <c r="K19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auto'!B194:$B$367,"Plein traitement")+COUNTIF($K$1:K194,"Plein traitement"),COUNTIF('Calcul auto'!B195:B$367,"Plein traitement")+COUNTIF($K$1:K194,"Plein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ans",COUNTIF(B195:$B$367,"Demi traitement")+COUNTIF($K$1:K194,"Demi traitement")&gt;=30),AND(Ancienneté="&gt;= 2 et &lt; 3 ans",COUNTIF(B195:$B$367,"Demi traitement")+COUNTIF($K$1:K194,"Demi traitement")&gt;=60),AND(Ancienneté="3 ans ou plus",COUNTIF(B195:$B$367,"Demi traitement")+COUNTIF($K$1:K194,"Demi traitement")&gt;=90))),"Sans traitement","Demi traitement"))))))</f>
        <v/>
      </c>
    </row>
    <row r="196" spans="1:11" x14ac:dyDescent="0.25">
      <c r="A196" s="7" t="e">
        <f t="shared" si="6"/>
        <v>#NUM!</v>
      </c>
      <c r="B19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96" s="8" t="str">
        <f>IF(Tableau_calcul[[#This Row],[Traitement]]&lt;&gt;K195,"début",IF(Tableau_calcul[[#This Row],[Traitement]]&lt;&gt;K197,"fin","continue"))</f>
        <v>continue</v>
      </c>
      <c r="E196" s="8">
        <f>COUNTIF($D$2:D196,"début")</f>
        <v>1</v>
      </c>
      <c r="F196" s="8" t="str">
        <f>CONCATENATE(IF(Tableau_calcul[[#This Row],[Traitement]]&lt;&gt;K195,"début",IF(Tableau_calcul[[#This Row],[Traitement]]&lt;&gt;K197,"fin","continue")),COUNTIF($D$2:D196,"début"))</f>
        <v>continue1</v>
      </c>
      <c r="G196" s="11" t="str">
        <f>IF(LEFT(Tableau_calcul[[#This Row],[agrégat.période]],5)="début",Tableau_calcul[[#This Row],[Date]],"")</f>
        <v/>
      </c>
      <c r="H196" s="11" t="str">
        <f>IF(AND(Tableau_calcul[[#This Row],[agrégat.période]]="début",D197&lt;&gt;"début"),VLOOKUP(CONCATENATE("fin",Tableau_calcul[[#This Row],[agrégat.num]]),Tableau_calcul[[agrégat.num.période]:[Date]],4,FALSE),IF(AND(Tableau_calcul[[#This Row],[agrégat.période]]="début",D197="début"),Tableau_calcul[[#This Row],[agrégat.début]],""))</f>
        <v/>
      </c>
      <c r="I196" s="7" t="str">
        <f t="shared" ref="I196:I259" si="7">IF(I195="","",I195+1)</f>
        <v/>
      </c>
      <c r="J196" s="8">
        <f>COUNTIF('Calcul auto'!B196:$B$367,"Plein traitement")+COUNTIF($K$1:K195,"Plein traitement")</f>
        <v>0</v>
      </c>
      <c r="K19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auto'!B195:$B$367,"Plein traitement")+COUNTIF($K$1:K195,"Plein traitement"),COUNTIF('Calcul auto'!B196:B$367,"Plein traitement")+COUNTIF($K$1:K195,"Plein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ans",COUNTIF(B196:$B$367,"Demi traitement")+COUNTIF($K$1:K195,"Demi traitement")&gt;=30),AND(Ancienneté="&gt;= 2 et &lt; 3 ans",COUNTIF(B196:$B$367,"Demi traitement")+COUNTIF($K$1:K195,"Demi traitement")&gt;=60),AND(Ancienneté="3 ans ou plus",COUNTIF(B196:$B$367,"Demi traitement")+COUNTIF($K$1:K195,"Demi traitement")&gt;=90))),"Sans traitement","Demi traitement"))))))</f>
        <v/>
      </c>
    </row>
    <row r="197" spans="1:11" x14ac:dyDescent="0.25">
      <c r="A197" s="7" t="e">
        <f t="shared" si="6"/>
        <v>#NUM!</v>
      </c>
      <c r="B19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97" s="8" t="str">
        <f>IF(Tableau_calcul[[#This Row],[Traitement]]&lt;&gt;K196,"début",IF(Tableau_calcul[[#This Row],[Traitement]]&lt;&gt;K198,"fin","continue"))</f>
        <v>continue</v>
      </c>
      <c r="E197" s="8">
        <f>COUNTIF($D$2:D197,"début")</f>
        <v>1</v>
      </c>
      <c r="F197" s="8" t="str">
        <f>CONCATENATE(IF(Tableau_calcul[[#This Row],[Traitement]]&lt;&gt;K196,"début",IF(Tableau_calcul[[#This Row],[Traitement]]&lt;&gt;K198,"fin","continue")),COUNTIF($D$2:D197,"début"))</f>
        <v>continue1</v>
      </c>
      <c r="G197" s="11" t="str">
        <f>IF(LEFT(Tableau_calcul[[#This Row],[agrégat.période]],5)="début",Tableau_calcul[[#This Row],[Date]],"")</f>
        <v/>
      </c>
      <c r="H197" s="11" t="str">
        <f>IF(AND(Tableau_calcul[[#This Row],[agrégat.période]]="début",D198&lt;&gt;"début"),VLOOKUP(CONCATENATE("fin",Tableau_calcul[[#This Row],[agrégat.num]]),Tableau_calcul[[agrégat.num.période]:[Date]],4,FALSE),IF(AND(Tableau_calcul[[#This Row],[agrégat.période]]="début",D198="début"),Tableau_calcul[[#This Row],[agrégat.début]],""))</f>
        <v/>
      </c>
      <c r="I197" s="7" t="str">
        <f t="shared" si="7"/>
        <v/>
      </c>
      <c r="J197" s="8">
        <f>COUNTIF('Calcul auto'!B197:$B$367,"Plein traitement")+COUNTIF($K$1:K196,"Plein traitement")</f>
        <v>0</v>
      </c>
      <c r="K19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auto'!B196:$B$367,"Plein traitement")+COUNTIF($K$1:K196,"Plein traitement"),COUNTIF('Calcul auto'!B197:B$367,"Plein traitement")+COUNTIF($K$1:K196,"Plein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ans",COUNTIF(B197:$B$367,"Demi traitement")+COUNTIF($K$1:K196,"Demi traitement")&gt;=30),AND(Ancienneté="&gt;= 2 et &lt; 3 ans",COUNTIF(B197:$B$367,"Demi traitement")+COUNTIF($K$1:K196,"Demi traitement")&gt;=60),AND(Ancienneté="3 ans ou plus",COUNTIF(B197:$B$367,"Demi traitement")+COUNTIF($K$1:K196,"Demi traitement")&gt;=90))),"Sans traitement","Demi traitement"))))))</f>
        <v/>
      </c>
    </row>
    <row r="198" spans="1:11" x14ac:dyDescent="0.25">
      <c r="A198" s="7" t="e">
        <f t="shared" si="6"/>
        <v>#NUM!</v>
      </c>
      <c r="B19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98" s="8" t="str">
        <f>IF(Tableau_calcul[[#This Row],[Traitement]]&lt;&gt;K197,"début",IF(Tableau_calcul[[#This Row],[Traitement]]&lt;&gt;K199,"fin","continue"))</f>
        <v>continue</v>
      </c>
      <c r="E198" s="8">
        <f>COUNTIF($D$2:D198,"début")</f>
        <v>1</v>
      </c>
      <c r="F198" s="8" t="str">
        <f>CONCATENATE(IF(Tableau_calcul[[#This Row],[Traitement]]&lt;&gt;K197,"début",IF(Tableau_calcul[[#This Row],[Traitement]]&lt;&gt;K199,"fin","continue")),COUNTIF($D$2:D198,"début"))</f>
        <v>continue1</v>
      </c>
      <c r="G198" s="11" t="str">
        <f>IF(LEFT(Tableau_calcul[[#This Row],[agrégat.période]],5)="début",Tableau_calcul[[#This Row],[Date]],"")</f>
        <v/>
      </c>
      <c r="H198" s="11" t="str">
        <f>IF(AND(Tableau_calcul[[#This Row],[agrégat.période]]="début",D199&lt;&gt;"début"),VLOOKUP(CONCATENATE("fin",Tableau_calcul[[#This Row],[agrégat.num]]),Tableau_calcul[[agrégat.num.période]:[Date]],4,FALSE),IF(AND(Tableau_calcul[[#This Row],[agrégat.période]]="début",D199="début"),Tableau_calcul[[#This Row],[agrégat.début]],""))</f>
        <v/>
      </c>
      <c r="I198" s="7" t="str">
        <f t="shared" si="7"/>
        <v/>
      </c>
      <c r="J198" s="8">
        <f>COUNTIF('Calcul auto'!B198:$B$367,"Plein traitement")+COUNTIF($K$1:K197,"Plein traitement")</f>
        <v>0</v>
      </c>
      <c r="K19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auto'!B197:$B$367,"Plein traitement")+COUNTIF($K$1:K197,"Plein traitement"),COUNTIF('Calcul auto'!B198:B$367,"Plein traitement")+COUNTIF($K$1:K197,"Plein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ans",COUNTIF(B198:$B$367,"Demi traitement")+COUNTIF($K$1:K197,"Demi traitement")&gt;=30),AND(Ancienneté="&gt;= 2 et &lt; 3 ans",COUNTIF(B198:$B$367,"Demi traitement")+COUNTIF($K$1:K197,"Demi traitement")&gt;=60),AND(Ancienneté="3 ans ou plus",COUNTIF(B198:$B$367,"Demi traitement")+COUNTIF($K$1:K197,"Demi traitement")&gt;=90))),"Sans traitement","Demi traitement"))))))</f>
        <v/>
      </c>
    </row>
    <row r="199" spans="1:11" x14ac:dyDescent="0.25">
      <c r="A199" s="7" t="e">
        <f t="shared" si="6"/>
        <v>#NUM!</v>
      </c>
      <c r="B19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199" s="8" t="str">
        <f>IF(Tableau_calcul[[#This Row],[Traitement]]&lt;&gt;K198,"début",IF(Tableau_calcul[[#This Row],[Traitement]]&lt;&gt;K200,"fin","continue"))</f>
        <v>continue</v>
      </c>
      <c r="E199" s="8">
        <f>COUNTIF($D$2:D199,"début")</f>
        <v>1</v>
      </c>
      <c r="F199" s="8" t="str">
        <f>CONCATENATE(IF(Tableau_calcul[[#This Row],[Traitement]]&lt;&gt;K198,"début",IF(Tableau_calcul[[#This Row],[Traitement]]&lt;&gt;K200,"fin","continue")),COUNTIF($D$2:D199,"début"))</f>
        <v>continue1</v>
      </c>
      <c r="G199" s="11" t="str">
        <f>IF(LEFT(Tableau_calcul[[#This Row],[agrégat.période]],5)="début",Tableau_calcul[[#This Row],[Date]],"")</f>
        <v/>
      </c>
      <c r="H199" s="11" t="str">
        <f>IF(AND(Tableau_calcul[[#This Row],[agrégat.période]]="début",D200&lt;&gt;"début"),VLOOKUP(CONCATENATE("fin",Tableau_calcul[[#This Row],[agrégat.num]]),Tableau_calcul[[agrégat.num.période]:[Date]],4,FALSE),IF(AND(Tableau_calcul[[#This Row],[agrégat.période]]="début",D200="début"),Tableau_calcul[[#This Row],[agrégat.début]],""))</f>
        <v/>
      </c>
      <c r="I199" s="7" t="str">
        <f t="shared" si="7"/>
        <v/>
      </c>
      <c r="J199" s="8">
        <f>COUNTIF('Calcul auto'!B199:$B$367,"Plein traitement")+COUNTIF($K$1:K198,"Plein traitement")</f>
        <v>0</v>
      </c>
      <c r="K19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auto'!B198:$B$367,"Plein traitement")+COUNTIF($K$1:K198,"Plein traitement"),COUNTIF('Calcul auto'!B199:B$367,"Plein traitement")+COUNTIF($K$1:K198,"Plein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ans",COUNTIF(B199:$B$367,"Demi traitement")+COUNTIF($K$1:K198,"Demi traitement")&gt;=30),AND(Ancienneté="&gt;= 2 et &lt; 3 ans",COUNTIF(B199:$B$367,"Demi traitement")+COUNTIF($K$1:K198,"Demi traitement")&gt;=60),AND(Ancienneté="3 ans ou plus",COUNTIF(B199:$B$367,"Demi traitement")+COUNTIF($K$1:K198,"Demi traitement")&gt;=90))),"Sans traitement","Demi traitement"))))))</f>
        <v/>
      </c>
    </row>
    <row r="200" spans="1:11" x14ac:dyDescent="0.25">
      <c r="A200" s="7" t="e">
        <f t="shared" si="6"/>
        <v>#NUM!</v>
      </c>
      <c r="B20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00" s="8" t="str">
        <f>IF(Tableau_calcul[[#This Row],[Traitement]]&lt;&gt;K199,"début",IF(Tableau_calcul[[#This Row],[Traitement]]&lt;&gt;K201,"fin","continue"))</f>
        <v>continue</v>
      </c>
      <c r="E200" s="8">
        <f>COUNTIF($D$2:D200,"début")</f>
        <v>1</v>
      </c>
      <c r="F200" s="8" t="str">
        <f>CONCATENATE(IF(Tableau_calcul[[#This Row],[Traitement]]&lt;&gt;K199,"début",IF(Tableau_calcul[[#This Row],[Traitement]]&lt;&gt;K201,"fin","continue")),COUNTIF($D$2:D200,"début"))</f>
        <v>continue1</v>
      </c>
      <c r="G200" s="11" t="str">
        <f>IF(LEFT(Tableau_calcul[[#This Row],[agrégat.période]],5)="début",Tableau_calcul[[#This Row],[Date]],"")</f>
        <v/>
      </c>
      <c r="H200" s="11" t="str">
        <f>IF(AND(Tableau_calcul[[#This Row],[agrégat.période]]="début",D201&lt;&gt;"début"),VLOOKUP(CONCATENATE("fin",Tableau_calcul[[#This Row],[agrégat.num]]),Tableau_calcul[[agrégat.num.période]:[Date]],4,FALSE),IF(AND(Tableau_calcul[[#This Row],[agrégat.période]]="début",D201="début"),Tableau_calcul[[#This Row],[agrégat.début]],""))</f>
        <v/>
      </c>
      <c r="I200" s="7" t="str">
        <f t="shared" si="7"/>
        <v/>
      </c>
      <c r="J200" s="8">
        <f>COUNTIF('Calcul auto'!B200:$B$367,"Plein traitement")+COUNTIF($K$1:K199,"Plein traitement")</f>
        <v>0</v>
      </c>
      <c r="K20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auto'!B199:$B$367,"Plein traitement")+COUNTIF($K$1:K199,"Plein traitement"),COUNTIF('Calcul auto'!B200:B$367,"Plein traitement")+COUNTIF($K$1:K199,"Plein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ans",COUNTIF(B200:$B$367,"Demi traitement")+COUNTIF($K$1:K199,"Demi traitement")&gt;=30),AND(Ancienneté="&gt;= 2 et &lt; 3 ans",COUNTIF(B200:$B$367,"Demi traitement")+COUNTIF($K$1:K199,"Demi traitement")&gt;=60),AND(Ancienneté="3 ans ou plus",COUNTIF(B200:$B$367,"Demi traitement")+COUNTIF($K$1:K199,"Demi traitement")&gt;=90))),"Sans traitement","Demi traitement"))))))</f>
        <v/>
      </c>
    </row>
    <row r="201" spans="1:11" x14ac:dyDescent="0.25">
      <c r="A201" s="7" t="e">
        <f t="shared" si="6"/>
        <v>#NUM!</v>
      </c>
      <c r="B20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01" s="8" t="str">
        <f>IF(Tableau_calcul[[#This Row],[Traitement]]&lt;&gt;K200,"début",IF(Tableau_calcul[[#This Row],[Traitement]]&lt;&gt;K202,"fin","continue"))</f>
        <v>continue</v>
      </c>
      <c r="E201" s="8">
        <f>COUNTIF($D$2:D201,"début")</f>
        <v>1</v>
      </c>
      <c r="F201" s="8" t="str">
        <f>CONCATENATE(IF(Tableau_calcul[[#This Row],[Traitement]]&lt;&gt;K200,"début",IF(Tableau_calcul[[#This Row],[Traitement]]&lt;&gt;K202,"fin","continue")),COUNTIF($D$2:D201,"début"))</f>
        <v>continue1</v>
      </c>
      <c r="G201" s="11" t="str">
        <f>IF(LEFT(Tableau_calcul[[#This Row],[agrégat.période]],5)="début",Tableau_calcul[[#This Row],[Date]],"")</f>
        <v/>
      </c>
      <c r="H201" s="11" t="str">
        <f>IF(AND(Tableau_calcul[[#This Row],[agrégat.période]]="début",D202&lt;&gt;"début"),VLOOKUP(CONCATENATE("fin",Tableau_calcul[[#This Row],[agrégat.num]]),Tableau_calcul[[agrégat.num.période]:[Date]],4,FALSE),IF(AND(Tableau_calcul[[#This Row],[agrégat.période]]="début",D202="début"),Tableau_calcul[[#This Row],[agrégat.début]],""))</f>
        <v/>
      </c>
      <c r="I201" s="7" t="str">
        <f t="shared" si="7"/>
        <v/>
      </c>
      <c r="J201" s="8">
        <f>COUNTIF('Calcul auto'!B201:$B$367,"Plein traitement")+COUNTIF($K$1:K200,"Plein traitement")</f>
        <v>0</v>
      </c>
      <c r="K20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auto'!B200:$B$367,"Plein traitement")+COUNTIF($K$1:K200,"Plein traitement"),COUNTIF('Calcul auto'!B201:B$367,"Plein traitement")+COUNTIF($K$1:K200,"Plein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ans",COUNTIF(B201:$B$367,"Demi traitement")+COUNTIF($K$1:K200,"Demi traitement")&gt;=30),AND(Ancienneté="&gt;= 2 et &lt; 3 ans",COUNTIF(B201:$B$367,"Demi traitement")+COUNTIF($K$1:K200,"Demi traitement")&gt;=60),AND(Ancienneté="3 ans ou plus",COUNTIF(B201:$B$367,"Demi traitement")+COUNTIF($K$1:K200,"Demi traitement")&gt;=90))),"Sans traitement","Demi traitement"))))))</f>
        <v/>
      </c>
    </row>
    <row r="202" spans="1:11" x14ac:dyDescent="0.25">
      <c r="A202" s="7" t="e">
        <f t="shared" si="6"/>
        <v>#NUM!</v>
      </c>
      <c r="B20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02" s="8" t="str">
        <f>IF(Tableau_calcul[[#This Row],[Traitement]]&lt;&gt;K201,"début",IF(Tableau_calcul[[#This Row],[Traitement]]&lt;&gt;K203,"fin","continue"))</f>
        <v>continue</v>
      </c>
      <c r="E202" s="8">
        <f>COUNTIF($D$2:D202,"début")</f>
        <v>1</v>
      </c>
      <c r="F202" s="8" t="str">
        <f>CONCATENATE(IF(Tableau_calcul[[#This Row],[Traitement]]&lt;&gt;K201,"début",IF(Tableau_calcul[[#This Row],[Traitement]]&lt;&gt;K203,"fin","continue")),COUNTIF($D$2:D202,"début"))</f>
        <v>continue1</v>
      </c>
      <c r="G202" s="11" t="str">
        <f>IF(LEFT(Tableau_calcul[[#This Row],[agrégat.période]],5)="début",Tableau_calcul[[#This Row],[Date]],"")</f>
        <v/>
      </c>
      <c r="H202" s="11" t="str">
        <f>IF(AND(Tableau_calcul[[#This Row],[agrégat.période]]="début",D203&lt;&gt;"début"),VLOOKUP(CONCATENATE("fin",Tableau_calcul[[#This Row],[agrégat.num]]),Tableau_calcul[[agrégat.num.période]:[Date]],4,FALSE),IF(AND(Tableau_calcul[[#This Row],[agrégat.période]]="début",D203="début"),Tableau_calcul[[#This Row],[agrégat.début]],""))</f>
        <v/>
      </c>
      <c r="I202" s="7" t="str">
        <f t="shared" si="7"/>
        <v/>
      </c>
      <c r="J202" s="8">
        <f>COUNTIF('Calcul auto'!B202:$B$367,"Plein traitement")+COUNTIF($K$1:K201,"Plein traitement")</f>
        <v>0</v>
      </c>
      <c r="K20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auto'!B201:$B$367,"Plein traitement")+COUNTIF($K$1:K201,"Plein traitement"),COUNTIF('Calcul auto'!B202:B$367,"Plein traitement")+COUNTIF($K$1:K201,"Plein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ans",COUNTIF(B202:$B$367,"Demi traitement")+COUNTIF($K$1:K201,"Demi traitement")&gt;=30),AND(Ancienneté="&gt;= 2 et &lt; 3 ans",COUNTIF(B202:$B$367,"Demi traitement")+COUNTIF($K$1:K201,"Demi traitement")&gt;=60),AND(Ancienneté="3 ans ou plus",COUNTIF(B202:$B$367,"Demi traitement")+COUNTIF($K$1:K201,"Demi traitement")&gt;=90))),"Sans traitement","Demi traitement"))))))</f>
        <v/>
      </c>
    </row>
    <row r="203" spans="1:11" x14ac:dyDescent="0.25">
      <c r="A203" s="7" t="e">
        <f t="shared" si="6"/>
        <v>#NUM!</v>
      </c>
      <c r="B20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03" s="8" t="str">
        <f>IF(Tableau_calcul[[#This Row],[Traitement]]&lt;&gt;K202,"début",IF(Tableau_calcul[[#This Row],[Traitement]]&lt;&gt;K204,"fin","continue"))</f>
        <v>continue</v>
      </c>
      <c r="E203" s="8">
        <f>COUNTIF($D$2:D203,"début")</f>
        <v>1</v>
      </c>
      <c r="F203" s="8" t="str">
        <f>CONCATENATE(IF(Tableau_calcul[[#This Row],[Traitement]]&lt;&gt;K202,"début",IF(Tableau_calcul[[#This Row],[Traitement]]&lt;&gt;K204,"fin","continue")),COUNTIF($D$2:D203,"début"))</f>
        <v>continue1</v>
      </c>
      <c r="G203" s="11" t="str">
        <f>IF(LEFT(Tableau_calcul[[#This Row],[agrégat.période]],5)="début",Tableau_calcul[[#This Row],[Date]],"")</f>
        <v/>
      </c>
      <c r="H203" s="11" t="str">
        <f>IF(AND(Tableau_calcul[[#This Row],[agrégat.période]]="début",D204&lt;&gt;"début"),VLOOKUP(CONCATENATE("fin",Tableau_calcul[[#This Row],[agrégat.num]]),Tableau_calcul[[agrégat.num.période]:[Date]],4,FALSE),IF(AND(Tableau_calcul[[#This Row],[agrégat.période]]="début",D204="début"),Tableau_calcul[[#This Row],[agrégat.début]],""))</f>
        <v/>
      </c>
      <c r="I203" s="7" t="str">
        <f t="shared" si="7"/>
        <v/>
      </c>
      <c r="J203" s="8">
        <f>COUNTIF('Calcul auto'!B203:$B$367,"Plein traitement")+COUNTIF($K$1:K202,"Plein traitement")</f>
        <v>0</v>
      </c>
      <c r="K20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auto'!B202:$B$367,"Plein traitement")+COUNTIF($K$1:K202,"Plein traitement"),COUNTIF('Calcul auto'!B203:B$367,"Plein traitement")+COUNTIF($K$1:K202,"Plein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ans",COUNTIF(B203:$B$367,"Demi traitement")+COUNTIF($K$1:K202,"Demi traitement")&gt;=30),AND(Ancienneté="&gt;= 2 et &lt; 3 ans",COUNTIF(B203:$B$367,"Demi traitement")+COUNTIF($K$1:K202,"Demi traitement")&gt;=60),AND(Ancienneté="3 ans ou plus",COUNTIF(B203:$B$367,"Demi traitement")+COUNTIF($K$1:K202,"Demi traitement")&gt;=90))),"Sans traitement","Demi traitement"))))))</f>
        <v/>
      </c>
    </row>
    <row r="204" spans="1:11" x14ac:dyDescent="0.25">
      <c r="A204" s="7" t="e">
        <f t="shared" si="6"/>
        <v>#NUM!</v>
      </c>
      <c r="B20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04" s="8" t="str">
        <f>IF(Tableau_calcul[[#This Row],[Traitement]]&lt;&gt;K203,"début",IF(Tableau_calcul[[#This Row],[Traitement]]&lt;&gt;K205,"fin","continue"))</f>
        <v>continue</v>
      </c>
      <c r="E204" s="8">
        <f>COUNTIF($D$2:D204,"début")</f>
        <v>1</v>
      </c>
      <c r="F204" s="8" t="str">
        <f>CONCATENATE(IF(Tableau_calcul[[#This Row],[Traitement]]&lt;&gt;K203,"début",IF(Tableau_calcul[[#This Row],[Traitement]]&lt;&gt;K205,"fin","continue")),COUNTIF($D$2:D204,"début"))</f>
        <v>continue1</v>
      </c>
      <c r="G204" s="11" t="str">
        <f>IF(LEFT(Tableau_calcul[[#This Row],[agrégat.période]],5)="début",Tableau_calcul[[#This Row],[Date]],"")</f>
        <v/>
      </c>
      <c r="H204" s="11" t="str">
        <f>IF(AND(Tableau_calcul[[#This Row],[agrégat.période]]="début",D205&lt;&gt;"début"),VLOOKUP(CONCATENATE("fin",Tableau_calcul[[#This Row],[agrégat.num]]),Tableau_calcul[[agrégat.num.période]:[Date]],4,FALSE),IF(AND(Tableau_calcul[[#This Row],[agrégat.période]]="début",D205="début"),Tableau_calcul[[#This Row],[agrégat.début]],""))</f>
        <v/>
      </c>
      <c r="I204" s="7" t="str">
        <f t="shared" si="7"/>
        <v/>
      </c>
      <c r="J204" s="8">
        <f>COUNTIF('Calcul auto'!B204:$B$367,"Plein traitement")+COUNTIF($K$1:K203,"Plein traitement")</f>
        <v>0</v>
      </c>
      <c r="K20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auto'!B203:$B$367,"Plein traitement")+COUNTIF($K$1:K203,"Plein traitement"),COUNTIF('Calcul auto'!B204:B$367,"Plein traitement")+COUNTIF($K$1:K203,"Plein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ans",COUNTIF(B204:$B$367,"Demi traitement")+COUNTIF($K$1:K203,"Demi traitement")&gt;=30),AND(Ancienneté="&gt;= 2 et &lt; 3 ans",COUNTIF(B204:$B$367,"Demi traitement")+COUNTIF($K$1:K203,"Demi traitement")&gt;=60),AND(Ancienneté="3 ans ou plus",COUNTIF(B204:$B$367,"Demi traitement")+COUNTIF($K$1:K203,"Demi traitement")&gt;=90))),"Sans traitement","Demi traitement"))))))</f>
        <v/>
      </c>
    </row>
    <row r="205" spans="1:11" x14ac:dyDescent="0.25">
      <c r="A205" s="7" t="e">
        <f t="shared" si="6"/>
        <v>#NUM!</v>
      </c>
      <c r="B20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05" s="8" t="str">
        <f>IF(Tableau_calcul[[#This Row],[Traitement]]&lt;&gt;K204,"début",IF(Tableau_calcul[[#This Row],[Traitement]]&lt;&gt;K206,"fin","continue"))</f>
        <v>continue</v>
      </c>
      <c r="E205" s="8">
        <f>COUNTIF($D$2:D205,"début")</f>
        <v>1</v>
      </c>
      <c r="F205" s="8" t="str">
        <f>CONCATENATE(IF(Tableau_calcul[[#This Row],[Traitement]]&lt;&gt;K204,"début",IF(Tableau_calcul[[#This Row],[Traitement]]&lt;&gt;K206,"fin","continue")),COUNTIF($D$2:D205,"début"))</f>
        <v>continue1</v>
      </c>
      <c r="G205" s="11" t="str">
        <f>IF(LEFT(Tableau_calcul[[#This Row],[agrégat.période]],5)="début",Tableau_calcul[[#This Row],[Date]],"")</f>
        <v/>
      </c>
      <c r="H205" s="11" t="str">
        <f>IF(AND(Tableau_calcul[[#This Row],[agrégat.période]]="début",D206&lt;&gt;"début"),VLOOKUP(CONCATENATE("fin",Tableau_calcul[[#This Row],[agrégat.num]]),Tableau_calcul[[agrégat.num.période]:[Date]],4,FALSE),IF(AND(Tableau_calcul[[#This Row],[agrégat.période]]="début",D206="début"),Tableau_calcul[[#This Row],[agrégat.début]],""))</f>
        <v/>
      </c>
      <c r="I205" s="7" t="str">
        <f t="shared" si="7"/>
        <v/>
      </c>
      <c r="J205" s="8">
        <f>COUNTIF('Calcul auto'!B205:$B$367,"Plein traitement")+COUNTIF($K$1:K204,"Plein traitement")</f>
        <v>0</v>
      </c>
      <c r="K20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auto'!B204:$B$367,"Plein traitement")+COUNTIF($K$1:K204,"Plein traitement"),COUNTIF('Calcul auto'!B205:B$367,"Plein traitement")+COUNTIF($K$1:K204,"Plein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ans",COUNTIF(B205:$B$367,"Demi traitement")+COUNTIF($K$1:K204,"Demi traitement")&gt;=30),AND(Ancienneté="&gt;= 2 et &lt; 3 ans",COUNTIF(B205:$B$367,"Demi traitement")+COUNTIF($K$1:K204,"Demi traitement")&gt;=60),AND(Ancienneté="3 ans ou plus",COUNTIF(B205:$B$367,"Demi traitement")+COUNTIF($K$1:K204,"Demi traitement")&gt;=90))),"Sans traitement","Demi traitement"))))))</f>
        <v/>
      </c>
    </row>
    <row r="206" spans="1:11" x14ac:dyDescent="0.25">
      <c r="A206" s="7" t="e">
        <f t="shared" si="6"/>
        <v>#NUM!</v>
      </c>
      <c r="B20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06" s="8" t="str">
        <f>IF(Tableau_calcul[[#This Row],[Traitement]]&lt;&gt;K205,"début",IF(Tableau_calcul[[#This Row],[Traitement]]&lt;&gt;K207,"fin","continue"))</f>
        <v>continue</v>
      </c>
      <c r="E206" s="8">
        <f>COUNTIF($D$2:D206,"début")</f>
        <v>1</v>
      </c>
      <c r="F206" s="8" t="str">
        <f>CONCATENATE(IF(Tableau_calcul[[#This Row],[Traitement]]&lt;&gt;K205,"début",IF(Tableau_calcul[[#This Row],[Traitement]]&lt;&gt;K207,"fin","continue")),COUNTIF($D$2:D206,"début"))</f>
        <v>continue1</v>
      </c>
      <c r="G206" s="11" t="str">
        <f>IF(LEFT(Tableau_calcul[[#This Row],[agrégat.période]],5)="début",Tableau_calcul[[#This Row],[Date]],"")</f>
        <v/>
      </c>
      <c r="H206" s="11" t="str">
        <f>IF(AND(Tableau_calcul[[#This Row],[agrégat.période]]="début",D207&lt;&gt;"début"),VLOOKUP(CONCATENATE("fin",Tableau_calcul[[#This Row],[agrégat.num]]),Tableau_calcul[[agrégat.num.période]:[Date]],4,FALSE),IF(AND(Tableau_calcul[[#This Row],[agrégat.période]]="début",D207="début"),Tableau_calcul[[#This Row],[agrégat.début]],""))</f>
        <v/>
      </c>
      <c r="I206" s="7" t="str">
        <f t="shared" si="7"/>
        <v/>
      </c>
      <c r="J206" s="8">
        <f>COUNTIF('Calcul auto'!B206:$B$367,"Plein traitement")+COUNTIF($K$1:K205,"Plein traitement")</f>
        <v>0</v>
      </c>
      <c r="K20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auto'!B205:$B$367,"Plein traitement")+COUNTIF($K$1:K205,"Plein traitement"),COUNTIF('Calcul auto'!B206:B$367,"Plein traitement")+COUNTIF($K$1:K205,"Plein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ans",COUNTIF(B206:$B$367,"Demi traitement")+COUNTIF($K$1:K205,"Demi traitement")&gt;=30),AND(Ancienneté="&gt;= 2 et &lt; 3 ans",COUNTIF(B206:$B$367,"Demi traitement")+COUNTIF($K$1:K205,"Demi traitement")&gt;=60),AND(Ancienneté="3 ans ou plus",COUNTIF(B206:$B$367,"Demi traitement")+COUNTIF($K$1:K205,"Demi traitement")&gt;=90))),"Sans traitement","Demi traitement"))))))</f>
        <v/>
      </c>
    </row>
    <row r="207" spans="1:11" x14ac:dyDescent="0.25">
      <c r="A207" s="7" t="e">
        <f t="shared" si="6"/>
        <v>#NUM!</v>
      </c>
      <c r="B20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07" s="8" t="str">
        <f>IF(Tableau_calcul[[#This Row],[Traitement]]&lt;&gt;K206,"début",IF(Tableau_calcul[[#This Row],[Traitement]]&lt;&gt;K208,"fin","continue"))</f>
        <v>continue</v>
      </c>
      <c r="E207" s="8">
        <f>COUNTIF($D$2:D207,"début")</f>
        <v>1</v>
      </c>
      <c r="F207" s="8" t="str">
        <f>CONCATENATE(IF(Tableau_calcul[[#This Row],[Traitement]]&lt;&gt;K206,"début",IF(Tableau_calcul[[#This Row],[Traitement]]&lt;&gt;K208,"fin","continue")),COUNTIF($D$2:D207,"début"))</f>
        <v>continue1</v>
      </c>
      <c r="G207" s="11" t="str">
        <f>IF(LEFT(Tableau_calcul[[#This Row],[agrégat.période]],5)="début",Tableau_calcul[[#This Row],[Date]],"")</f>
        <v/>
      </c>
      <c r="H207" s="11" t="str">
        <f>IF(AND(Tableau_calcul[[#This Row],[agrégat.période]]="début",D208&lt;&gt;"début"),VLOOKUP(CONCATENATE("fin",Tableau_calcul[[#This Row],[agrégat.num]]),Tableau_calcul[[agrégat.num.période]:[Date]],4,FALSE),IF(AND(Tableau_calcul[[#This Row],[agrégat.période]]="début",D208="début"),Tableau_calcul[[#This Row],[agrégat.début]],""))</f>
        <v/>
      </c>
      <c r="I207" s="7" t="str">
        <f t="shared" si="7"/>
        <v/>
      </c>
      <c r="J207" s="8">
        <f>COUNTIF('Calcul auto'!B207:$B$367,"Plein traitement")+COUNTIF($K$1:K206,"Plein traitement")</f>
        <v>0</v>
      </c>
      <c r="K20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auto'!B206:$B$367,"Plein traitement")+COUNTIF($K$1:K206,"Plein traitement"),COUNTIF('Calcul auto'!B207:B$367,"Plein traitement")+COUNTIF($K$1:K206,"Plein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ans",COUNTIF(B207:$B$367,"Demi traitement")+COUNTIF($K$1:K206,"Demi traitement")&gt;=30),AND(Ancienneté="&gt;= 2 et &lt; 3 ans",COUNTIF(B207:$B$367,"Demi traitement")+COUNTIF($K$1:K206,"Demi traitement")&gt;=60),AND(Ancienneté="3 ans ou plus",COUNTIF(B207:$B$367,"Demi traitement")+COUNTIF($K$1:K206,"Demi traitement")&gt;=90))),"Sans traitement","Demi traitement"))))))</f>
        <v/>
      </c>
    </row>
    <row r="208" spans="1:11" x14ac:dyDescent="0.25">
      <c r="A208" s="7" t="e">
        <f t="shared" si="6"/>
        <v>#NUM!</v>
      </c>
      <c r="B20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08" s="8" t="str">
        <f>IF(Tableau_calcul[[#This Row],[Traitement]]&lt;&gt;K207,"début",IF(Tableau_calcul[[#This Row],[Traitement]]&lt;&gt;K209,"fin","continue"))</f>
        <v>continue</v>
      </c>
      <c r="E208" s="8">
        <f>COUNTIF($D$2:D208,"début")</f>
        <v>1</v>
      </c>
      <c r="F208" s="8" t="str">
        <f>CONCATENATE(IF(Tableau_calcul[[#This Row],[Traitement]]&lt;&gt;K207,"début",IF(Tableau_calcul[[#This Row],[Traitement]]&lt;&gt;K209,"fin","continue")),COUNTIF($D$2:D208,"début"))</f>
        <v>continue1</v>
      </c>
      <c r="G208" s="11" t="str">
        <f>IF(LEFT(Tableau_calcul[[#This Row],[agrégat.période]],5)="début",Tableau_calcul[[#This Row],[Date]],"")</f>
        <v/>
      </c>
      <c r="H208" s="11" t="str">
        <f>IF(AND(Tableau_calcul[[#This Row],[agrégat.période]]="début",D209&lt;&gt;"début"),VLOOKUP(CONCATENATE("fin",Tableau_calcul[[#This Row],[agrégat.num]]),Tableau_calcul[[agrégat.num.période]:[Date]],4,FALSE),IF(AND(Tableau_calcul[[#This Row],[agrégat.période]]="début",D209="début"),Tableau_calcul[[#This Row],[agrégat.début]],""))</f>
        <v/>
      </c>
      <c r="I208" s="7" t="str">
        <f t="shared" si="7"/>
        <v/>
      </c>
      <c r="J208" s="8">
        <f>COUNTIF('Calcul auto'!B208:$B$367,"Plein traitement")+COUNTIF($K$1:K207,"Plein traitement")</f>
        <v>0</v>
      </c>
      <c r="K20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auto'!B207:$B$367,"Plein traitement")+COUNTIF($K$1:K207,"Plein traitement"),COUNTIF('Calcul auto'!B208:B$367,"Plein traitement")+COUNTIF($K$1:K207,"Plein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ans",COUNTIF(B208:$B$367,"Demi traitement")+COUNTIF($K$1:K207,"Demi traitement")&gt;=30),AND(Ancienneté="&gt;= 2 et &lt; 3 ans",COUNTIF(B208:$B$367,"Demi traitement")+COUNTIF($K$1:K207,"Demi traitement")&gt;=60),AND(Ancienneté="3 ans ou plus",COUNTIF(B208:$B$367,"Demi traitement")+COUNTIF($K$1:K207,"Demi traitement")&gt;=90))),"Sans traitement","Demi traitement"))))))</f>
        <v/>
      </c>
    </row>
    <row r="209" spans="1:11" x14ac:dyDescent="0.25">
      <c r="A209" s="7" t="e">
        <f t="shared" si="6"/>
        <v>#NUM!</v>
      </c>
      <c r="B20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09" s="8" t="str">
        <f>IF(Tableau_calcul[[#This Row],[Traitement]]&lt;&gt;K208,"début",IF(Tableau_calcul[[#This Row],[Traitement]]&lt;&gt;K210,"fin","continue"))</f>
        <v>continue</v>
      </c>
      <c r="E209" s="8">
        <f>COUNTIF($D$2:D209,"début")</f>
        <v>1</v>
      </c>
      <c r="F209" s="8" t="str">
        <f>CONCATENATE(IF(Tableau_calcul[[#This Row],[Traitement]]&lt;&gt;K208,"début",IF(Tableau_calcul[[#This Row],[Traitement]]&lt;&gt;K210,"fin","continue")),COUNTIF($D$2:D209,"début"))</f>
        <v>continue1</v>
      </c>
      <c r="G209" s="11" t="str">
        <f>IF(LEFT(Tableau_calcul[[#This Row],[agrégat.période]],5)="début",Tableau_calcul[[#This Row],[Date]],"")</f>
        <v/>
      </c>
      <c r="H209" s="11" t="str">
        <f>IF(AND(Tableau_calcul[[#This Row],[agrégat.période]]="début",D210&lt;&gt;"début"),VLOOKUP(CONCATENATE("fin",Tableau_calcul[[#This Row],[agrégat.num]]),Tableau_calcul[[agrégat.num.période]:[Date]],4,FALSE),IF(AND(Tableau_calcul[[#This Row],[agrégat.période]]="début",D210="début"),Tableau_calcul[[#This Row],[agrégat.début]],""))</f>
        <v/>
      </c>
      <c r="I209" s="7" t="str">
        <f t="shared" si="7"/>
        <v/>
      </c>
      <c r="J209" s="8">
        <f>COUNTIF('Calcul auto'!B209:$B$367,"Plein traitement")+COUNTIF($K$1:K208,"Plein traitement")</f>
        <v>0</v>
      </c>
      <c r="K20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auto'!B208:$B$367,"Plein traitement")+COUNTIF($K$1:K208,"Plein traitement"),COUNTIF('Calcul auto'!B209:B$367,"Plein traitement")+COUNTIF($K$1:K208,"Plein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ans",COUNTIF(B209:$B$367,"Demi traitement")+COUNTIF($K$1:K208,"Demi traitement")&gt;=30),AND(Ancienneté="&gt;= 2 et &lt; 3 ans",COUNTIF(B209:$B$367,"Demi traitement")+COUNTIF($K$1:K208,"Demi traitement")&gt;=60),AND(Ancienneté="3 ans ou plus",COUNTIF(B209:$B$367,"Demi traitement")+COUNTIF($K$1:K208,"Demi traitement")&gt;=90))),"Sans traitement","Demi traitement"))))))</f>
        <v/>
      </c>
    </row>
    <row r="210" spans="1:11" x14ac:dyDescent="0.25">
      <c r="A210" s="7" t="e">
        <f t="shared" si="6"/>
        <v>#NUM!</v>
      </c>
      <c r="B21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10" s="8" t="str">
        <f>IF(Tableau_calcul[[#This Row],[Traitement]]&lt;&gt;K209,"début",IF(Tableau_calcul[[#This Row],[Traitement]]&lt;&gt;K211,"fin","continue"))</f>
        <v>continue</v>
      </c>
      <c r="E210" s="8">
        <f>COUNTIF($D$2:D210,"début")</f>
        <v>1</v>
      </c>
      <c r="F210" s="8" t="str">
        <f>CONCATENATE(IF(Tableau_calcul[[#This Row],[Traitement]]&lt;&gt;K209,"début",IF(Tableau_calcul[[#This Row],[Traitement]]&lt;&gt;K211,"fin","continue")),COUNTIF($D$2:D210,"début"))</f>
        <v>continue1</v>
      </c>
      <c r="G210" s="11" t="str">
        <f>IF(LEFT(Tableau_calcul[[#This Row],[agrégat.période]],5)="début",Tableau_calcul[[#This Row],[Date]],"")</f>
        <v/>
      </c>
      <c r="H210" s="11" t="str">
        <f>IF(AND(Tableau_calcul[[#This Row],[agrégat.période]]="début",D211&lt;&gt;"début"),VLOOKUP(CONCATENATE("fin",Tableau_calcul[[#This Row],[agrégat.num]]),Tableau_calcul[[agrégat.num.période]:[Date]],4,FALSE),IF(AND(Tableau_calcul[[#This Row],[agrégat.période]]="début",D211="début"),Tableau_calcul[[#This Row],[agrégat.début]],""))</f>
        <v/>
      </c>
      <c r="I210" s="7" t="str">
        <f t="shared" si="7"/>
        <v/>
      </c>
      <c r="J210" s="8">
        <f>COUNTIF('Calcul auto'!B210:$B$367,"Plein traitement")+COUNTIF($K$1:K209,"Plein traitement")</f>
        <v>0</v>
      </c>
      <c r="K21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auto'!B209:$B$367,"Plein traitement")+COUNTIF($K$1:K209,"Plein traitement"),COUNTIF('Calcul auto'!B210:B$367,"Plein traitement")+COUNTIF($K$1:K209,"Plein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ans",COUNTIF(B210:$B$367,"Demi traitement")+COUNTIF($K$1:K209,"Demi traitement")&gt;=30),AND(Ancienneté="&gt;= 2 et &lt; 3 ans",COUNTIF(B210:$B$367,"Demi traitement")+COUNTIF($K$1:K209,"Demi traitement")&gt;=60),AND(Ancienneté="3 ans ou plus",COUNTIF(B210:$B$367,"Demi traitement")+COUNTIF($K$1:K209,"Demi traitement")&gt;=90))),"Sans traitement","Demi traitement"))))))</f>
        <v/>
      </c>
    </row>
    <row r="211" spans="1:11" x14ac:dyDescent="0.25">
      <c r="A211" s="7" t="e">
        <f t="shared" si="6"/>
        <v>#NUM!</v>
      </c>
      <c r="B21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11" s="8" t="str">
        <f>IF(Tableau_calcul[[#This Row],[Traitement]]&lt;&gt;K210,"début",IF(Tableau_calcul[[#This Row],[Traitement]]&lt;&gt;K212,"fin","continue"))</f>
        <v>continue</v>
      </c>
      <c r="E211" s="8">
        <f>COUNTIF($D$2:D211,"début")</f>
        <v>1</v>
      </c>
      <c r="F211" s="8" t="str">
        <f>CONCATENATE(IF(Tableau_calcul[[#This Row],[Traitement]]&lt;&gt;K210,"début",IF(Tableau_calcul[[#This Row],[Traitement]]&lt;&gt;K212,"fin","continue")),COUNTIF($D$2:D211,"début"))</f>
        <v>continue1</v>
      </c>
      <c r="G211" s="11" t="str">
        <f>IF(LEFT(Tableau_calcul[[#This Row],[agrégat.période]],5)="début",Tableau_calcul[[#This Row],[Date]],"")</f>
        <v/>
      </c>
      <c r="H211" s="11" t="str">
        <f>IF(AND(Tableau_calcul[[#This Row],[agrégat.période]]="début",D212&lt;&gt;"début"),VLOOKUP(CONCATENATE("fin",Tableau_calcul[[#This Row],[agrégat.num]]),Tableau_calcul[[agrégat.num.période]:[Date]],4,FALSE),IF(AND(Tableau_calcul[[#This Row],[agrégat.période]]="début",D212="début"),Tableau_calcul[[#This Row],[agrégat.début]],""))</f>
        <v/>
      </c>
      <c r="I211" s="7" t="str">
        <f t="shared" si="7"/>
        <v/>
      </c>
      <c r="J211" s="8">
        <f>COUNTIF('Calcul auto'!B211:$B$367,"Plein traitement")+COUNTIF($K$1:K210,"Plein traitement")</f>
        <v>0</v>
      </c>
      <c r="K21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auto'!B210:$B$367,"Plein traitement")+COUNTIF($K$1:K210,"Plein traitement"),COUNTIF('Calcul auto'!B211:B$367,"Plein traitement")+COUNTIF($K$1:K210,"Plein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ans",COUNTIF(B211:$B$367,"Demi traitement")+COUNTIF($K$1:K210,"Demi traitement")&gt;=30),AND(Ancienneté="&gt;= 2 et &lt; 3 ans",COUNTIF(B211:$B$367,"Demi traitement")+COUNTIF($K$1:K210,"Demi traitement")&gt;=60),AND(Ancienneté="3 ans ou plus",COUNTIF(B211:$B$367,"Demi traitement")+COUNTIF($K$1:K210,"Demi traitement")&gt;=90))),"Sans traitement","Demi traitement"))))))</f>
        <v/>
      </c>
    </row>
    <row r="212" spans="1:11" x14ac:dyDescent="0.25">
      <c r="A212" s="7" t="e">
        <f t="shared" si="6"/>
        <v>#NUM!</v>
      </c>
      <c r="B21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12" s="8" t="str">
        <f>IF(Tableau_calcul[[#This Row],[Traitement]]&lt;&gt;K211,"début",IF(Tableau_calcul[[#This Row],[Traitement]]&lt;&gt;K213,"fin","continue"))</f>
        <v>continue</v>
      </c>
      <c r="E212" s="8">
        <f>COUNTIF($D$2:D212,"début")</f>
        <v>1</v>
      </c>
      <c r="F212" s="8" t="str">
        <f>CONCATENATE(IF(Tableau_calcul[[#This Row],[Traitement]]&lt;&gt;K211,"début",IF(Tableau_calcul[[#This Row],[Traitement]]&lt;&gt;K213,"fin","continue")),COUNTIF($D$2:D212,"début"))</f>
        <v>continue1</v>
      </c>
      <c r="G212" s="11" t="str">
        <f>IF(LEFT(Tableau_calcul[[#This Row],[agrégat.période]],5)="début",Tableau_calcul[[#This Row],[Date]],"")</f>
        <v/>
      </c>
      <c r="H212" s="11" t="str">
        <f>IF(AND(Tableau_calcul[[#This Row],[agrégat.période]]="début",D213&lt;&gt;"début"),VLOOKUP(CONCATENATE("fin",Tableau_calcul[[#This Row],[agrégat.num]]),Tableau_calcul[[agrégat.num.période]:[Date]],4,FALSE),IF(AND(Tableau_calcul[[#This Row],[agrégat.période]]="début",D213="début"),Tableau_calcul[[#This Row],[agrégat.début]],""))</f>
        <v/>
      </c>
      <c r="I212" s="7" t="str">
        <f t="shared" si="7"/>
        <v/>
      </c>
      <c r="J212" s="8">
        <f>COUNTIF('Calcul auto'!B212:$B$367,"Plein traitement")+COUNTIF($K$1:K211,"Plein traitement")</f>
        <v>0</v>
      </c>
      <c r="K21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auto'!B211:$B$367,"Plein traitement")+COUNTIF($K$1:K211,"Plein traitement"),COUNTIF('Calcul auto'!B212:B$367,"Plein traitement")+COUNTIF($K$1:K211,"Plein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ans",COUNTIF(B212:$B$367,"Demi traitement")+COUNTIF($K$1:K211,"Demi traitement")&gt;=30),AND(Ancienneté="&gt;= 2 et &lt; 3 ans",COUNTIF(B212:$B$367,"Demi traitement")+COUNTIF($K$1:K211,"Demi traitement")&gt;=60),AND(Ancienneté="3 ans ou plus",COUNTIF(B212:$B$367,"Demi traitement")+COUNTIF($K$1:K211,"Demi traitement")&gt;=90))),"Sans traitement","Demi traitement"))))))</f>
        <v/>
      </c>
    </row>
    <row r="213" spans="1:11" x14ac:dyDescent="0.25">
      <c r="A213" s="7" t="e">
        <f t="shared" si="6"/>
        <v>#NUM!</v>
      </c>
      <c r="B21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13" s="8" t="str">
        <f>IF(Tableau_calcul[[#This Row],[Traitement]]&lt;&gt;K212,"début",IF(Tableau_calcul[[#This Row],[Traitement]]&lt;&gt;K214,"fin","continue"))</f>
        <v>continue</v>
      </c>
      <c r="E213" s="8">
        <f>COUNTIF($D$2:D213,"début")</f>
        <v>1</v>
      </c>
      <c r="F213" s="8" t="str">
        <f>CONCATENATE(IF(Tableau_calcul[[#This Row],[Traitement]]&lt;&gt;K212,"début",IF(Tableau_calcul[[#This Row],[Traitement]]&lt;&gt;K214,"fin","continue")),COUNTIF($D$2:D213,"début"))</f>
        <v>continue1</v>
      </c>
      <c r="G213" s="11" t="str">
        <f>IF(LEFT(Tableau_calcul[[#This Row],[agrégat.période]],5)="début",Tableau_calcul[[#This Row],[Date]],"")</f>
        <v/>
      </c>
      <c r="H213" s="11" t="str">
        <f>IF(AND(Tableau_calcul[[#This Row],[agrégat.période]]="début",D214&lt;&gt;"début"),VLOOKUP(CONCATENATE("fin",Tableau_calcul[[#This Row],[agrégat.num]]),Tableau_calcul[[agrégat.num.période]:[Date]],4,FALSE),IF(AND(Tableau_calcul[[#This Row],[agrégat.période]]="début",D214="début"),Tableau_calcul[[#This Row],[agrégat.début]],""))</f>
        <v/>
      </c>
      <c r="I213" s="7" t="str">
        <f t="shared" si="7"/>
        <v/>
      </c>
      <c r="J213" s="8">
        <f>COUNTIF('Calcul auto'!B213:$B$367,"Plein traitement")+COUNTIF($K$1:K212,"Plein traitement")</f>
        <v>0</v>
      </c>
      <c r="K21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auto'!B212:$B$367,"Plein traitement")+COUNTIF($K$1:K212,"Plein traitement"),COUNTIF('Calcul auto'!B213:B$367,"Plein traitement")+COUNTIF($K$1:K212,"Plein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ans",COUNTIF(B213:$B$367,"Demi traitement")+COUNTIF($K$1:K212,"Demi traitement")&gt;=30),AND(Ancienneté="&gt;= 2 et &lt; 3 ans",COUNTIF(B213:$B$367,"Demi traitement")+COUNTIF($K$1:K212,"Demi traitement")&gt;=60),AND(Ancienneté="3 ans ou plus",COUNTIF(B213:$B$367,"Demi traitement")+COUNTIF($K$1:K212,"Demi traitement")&gt;=90))),"Sans traitement","Demi traitement"))))))</f>
        <v/>
      </c>
    </row>
    <row r="214" spans="1:11" x14ac:dyDescent="0.25">
      <c r="A214" s="7" t="e">
        <f t="shared" si="6"/>
        <v>#NUM!</v>
      </c>
      <c r="B21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14" s="8" t="str">
        <f>IF(Tableau_calcul[[#This Row],[Traitement]]&lt;&gt;K213,"début",IF(Tableau_calcul[[#This Row],[Traitement]]&lt;&gt;K215,"fin","continue"))</f>
        <v>continue</v>
      </c>
      <c r="E214" s="8">
        <f>COUNTIF($D$2:D214,"début")</f>
        <v>1</v>
      </c>
      <c r="F214" s="8" t="str">
        <f>CONCATENATE(IF(Tableau_calcul[[#This Row],[Traitement]]&lt;&gt;K213,"début",IF(Tableau_calcul[[#This Row],[Traitement]]&lt;&gt;K215,"fin","continue")),COUNTIF($D$2:D214,"début"))</f>
        <v>continue1</v>
      </c>
      <c r="G214" s="11" t="str">
        <f>IF(LEFT(Tableau_calcul[[#This Row],[agrégat.période]],5)="début",Tableau_calcul[[#This Row],[Date]],"")</f>
        <v/>
      </c>
      <c r="H214" s="11" t="str">
        <f>IF(AND(Tableau_calcul[[#This Row],[agrégat.période]]="début",D215&lt;&gt;"début"),VLOOKUP(CONCATENATE("fin",Tableau_calcul[[#This Row],[agrégat.num]]),Tableau_calcul[[agrégat.num.période]:[Date]],4,FALSE),IF(AND(Tableau_calcul[[#This Row],[agrégat.période]]="début",D215="début"),Tableau_calcul[[#This Row],[agrégat.début]],""))</f>
        <v/>
      </c>
      <c r="I214" s="7" t="str">
        <f t="shared" si="7"/>
        <v/>
      </c>
      <c r="J214" s="8">
        <f>COUNTIF('Calcul auto'!B214:$B$367,"Plein traitement")+COUNTIF($K$1:K213,"Plein traitement")</f>
        <v>0</v>
      </c>
      <c r="K21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auto'!B213:$B$367,"Plein traitement")+COUNTIF($K$1:K213,"Plein traitement"),COUNTIF('Calcul auto'!B214:B$367,"Plein traitement")+COUNTIF($K$1:K213,"Plein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ans",COUNTIF(B214:$B$367,"Demi traitement")+COUNTIF($K$1:K213,"Demi traitement")&gt;=30),AND(Ancienneté="&gt;= 2 et &lt; 3 ans",COUNTIF(B214:$B$367,"Demi traitement")+COUNTIF($K$1:K213,"Demi traitement")&gt;=60),AND(Ancienneté="3 ans ou plus",COUNTIF(B214:$B$367,"Demi traitement")+COUNTIF($K$1:K213,"Demi traitement")&gt;=90))),"Sans traitement","Demi traitement"))))))</f>
        <v/>
      </c>
    </row>
    <row r="215" spans="1:11" x14ac:dyDescent="0.25">
      <c r="A215" s="7" t="e">
        <f t="shared" si="6"/>
        <v>#NUM!</v>
      </c>
      <c r="B21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15" s="8" t="str">
        <f>IF(Tableau_calcul[[#This Row],[Traitement]]&lt;&gt;K214,"début",IF(Tableau_calcul[[#This Row],[Traitement]]&lt;&gt;K216,"fin","continue"))</f>
        <v>continue</v>
      </c>
      <c r="E215" s="8">
        <f>COUNTIF($D$2:D215,"début")</f>
        <v>1</v>
      </c>
      <c r="F215" s="8" t="str">
        <f>CONCATENATE(IF(Tableau_calcul[[#This Row],[Traitement]]&lt;&gt;K214,"début",IF(Tableau_calcul[[#This Row],[Traitement]]&lt;&gt;K216,"fin","continue")),COUNTIF($D$2:D215,"début"))</f>
        <v>continue1</v>
      </c>
      <c r="G215" s="11" t="str">
        <f>IF(LEFT(Tableau_calcul[[#This Row],[agrégat.période]],5)="début",Tableau_calcul[[#This Row],[Date]],"")</f>
        <v/>
      </c>
      <c r="H215" s="11" t="str">
        <f>IF(AND(Tableau_calcul[[#This Row],[agrégat.période]]="début",D216&lt;&gt;"début"),VLOOKUP(CONCATENATE("fin",Tableau_calcul[[#This Row],[agrégat.num]]),Tableau_calcul[[agrégat.num.période]:[Date]],4,FALSE),IF(AND(Tableau_calcul[[#This Row],[agrégat.période]]="début",D216="début"),Tableau_calcul[[#This Row],[agrégat.début]],""))</f>
        <v/>
      </c>
      <c r="I215" s="7" t="str">
        <f t="shared" si="7"/>
        <v/>
      </c>
      <c r="J215" s="8">
        <f>COUNTIF('Calcul auto'!B215:$B$367,"Plein traitement")+COUNTIF($K$1:K214,"Plein traitement")</f>
        <v>0</v>
      </c>
      <c r="K21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auto'!B214:$B$367,"Plein traitement")+COUNTIF($K$1:K214,"Plein traitement"),COUNTIF('Calcul auto'!B215:B$367,"Plein traitement")+COUNTIF($K$1:K214,"Plein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ans",COUNTIF(B215:$B$367,"Demi traitement")+COUNTIF($K$1:K214,"Demi traitement")&gt;=30),AND(Ancienneté="&gt;= 2 et &lt; 3 ans",COUNTIF(B215:$B$367,"Demi traitement")+COUNTIF($K$1:K214,"Demi traitement")&gt;=60),AND(Ancienneté="3 ans ou plus",COUNTIF(B215:$B$367,"Demi traitement")+COUNTIF($K$1:K214,"Demi traitement")&gt;=90))),"Sans traitement","Demi traitement"))))))</f>
        <v/>
      </c>
    </row>
    <row r="216" spans="1:11" x14ac:dyDescent="0.25">
      <c r="A216" s="7" t="e">
        <f t="shared" si="6"/>
        <v>#NUM!</v>
      </c>
      <c r="B21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16" s="8" t="str">
        <f>IF(Tableau_calcul[[#This Row],[Traitement]]&lt;&gt;K215,"début",IF(Tableau_calcul[[#This Row],[Traitement]]&lt;&gt;K217,"fin","continue"))</f>
        <v>continue</v>
      </c>
      <c r="E216" s="8">
        <f>COUNTIF($D$2:D216,"début")</f>
        <v>1</v>
      </c>
      <c r="F216" s="8" t="str">
        <f>CONCATENATE(IF(Tableau_calcul[[#This Row],[Traitement]]&lt;&gt;K215,"début",IF(Tableau_calcul[[#This Row],[Traitement]]&lt;&gt;K217,"fin","continue")),COUNTIF($D$2:D216,"début"))</f>
        <v>continue1</v>
      </c>
      <c r="G216" s="11" t="str">
        <f>IF(LEFT(Tableau_calcul[[#This Row],[agrégat.période]],5)="début",Tableau_calcul[[#This Row],[Date]],"")</f>
        <v/>
      </c>
      <c r="H216" s="11" t="str">
        <f>IF(AND(Tableau_calcul[[#This Row],[agrégat.période]]="début",D217&lt;&gt;"début"),VLOOKUP(CONCATENATE("fin",Tableau_calcul[[#This Row],[agrégat.num]]),Tableau_calcul[[agrégat.num.période]:[Date]],4,FALSE),IF(AND(Tableau_calcul[[#This Row],[agrégat.période]]="début",D217="début"),Tableau_calcul[[#This Row],[agrégat.début]],""))</f>
        <v/>
      </c>
      <c r="I216" s="7" t="str">
        <f t="shared" si="7"/>
        <v/>
      </c>
      <c r="J216" s="8">
        <f>COUNTIF('Calcul auto'!B216:$B$367,"Plein traitement")+COUNTIF($K$1:K215,"Plein traitement")</f>
        <v>0</v>
      </c>
      <c r="K21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auto'!B215:$B$367,"Plein traitement")+COUNTIF($K$1:K215,"Plein traitement"),COUNTIF('Calcul auto'!B216:B$367,"Plein traitement")+COUNTIF($K$1:K215,"Plein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ans",COUNTIF(B216:$B$367,"Demi traitement")+COUNTIF($K$1:K215,"Demi traitement")&gt;=30),AND(Ancienneté="&gt;= 2 et &lt; 3 ans",COUNTIF(B216:$B$367,"Demi traitement")+COUNTIF($K$1:K215,"Demi traitement")&gt;=60),AND(Ancienneté="3 ans ou plus",COUNTIF(B216:$B$367,"Demi traitement")+COUNTIF($K$1:K215,"Demi traitement")&gt;=90))),"Sans traitement","Demi traitement"))))))</f>
        <v/>
      </c>
    </row>
    <row r="217" spans="1:11" x14ac:dyDescent="0.25">
      <c r="A217" s="7" t="e">
        <f t="shared" si="6"/>
        <v>#NUM!</v>
      </c>
      <c r="B21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17" s="8" t="str">
        <f>IF(Tableau_calcul[[#This Row],[Traitement]]&lt;&gt;K216,"début",IF(Tableau_calcul[[#This Row],[Traitement]]&lt;&gt;K218,"fin","continue"))</f>
        <v>continue</v>
      </c>
      <c r="E217" s="8">
        <f>COUNTIF($D$2:D217,"début")</f>
        <v>1</v>
      </c>
      <c r="F217" s="8" t="str">
        <f>CONCATENATE(IF(Tableau_calcul[[#This Row],[Traitement]]&lt;&gt;K216,"début",IF(Tableau_calcul[[#This Row],[Traitement]]&lt;&gt;K218,"fin","continue")),COUNTIF($D$2:D217,"début"))</f>
        <v>continue1</v>
      </c>
      <c r="G217" s="11" t="str">
        <f>IF(LEFT(Tableau_calcul[[#This Row],[agrégat.période]],5)="début",Tableau_calcul[[#This Row],[Date]],"")</f>
        <v/>
      </c>
      <c r="H217" s="11" t="str">
        <f>IF(AND(Tableau_calcul[[#This Row],[agrégat.période]]="début",D218&lt;&gt;"début"),VLOOKUP(CONCATENATE("fin",Tableau_calcul[[#This Row],[agrégat.num]]),Tableau_calcul[[agrégat.num.période]:[Date]],4,FALSE),IF(AND(Tableau_calcul[[#This Row],[agrégat.période]]="début",D218="début"),Tableau_calcul[[#This Row],[agrégat.début]],""))</f>
        <v/>
      </c>
      <c r="I217" s="7" t="str">
        <f t="shared" si="7"/>
        <v/>
      </c>
      <c r="J217" s="8">
        <f>COUNTIF('Calcul auto'!B217:$B$367,"Plein traitement")+COUNTIF($K$1:K216,"Plein traitement")</f>
        <v>0</v>
      </c>
      <c r="K21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auto'!B216:$B$367,"Plein traitement")+COUNTIF($K$1:K216,"Plein traitement"),COUNTIF('Calcul auto'!B217:B$367,"Plein traitement")+COUNTIF($K$1:K216,"Plein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ans",COUNTIF(B217:$B$367,"Demi traitement")+COUNTIF($K$1:K216,"Demi traitement")&gt;=30),AND(Ancienneté="&gt;= 2 et &lt; 3 ans",COUNTIF(B217:$B$367,"Demi traitement")+COUNTIF($K$1:K216,"Demi traitement")&gt;=60),AND(Ancienneté="3 ans ou plus",COUNTIF(B217:$B$367,"Demi traitement")+COUNTIF($K$1:K216,"Demi traitement")&gt;=90))),"Sans traitement","Demi traitement"))))))</f>
        <v/>
      </c>
    </row>
    <row r="218" spans="1:11" x14ac:dyDescent="0.25">
      <c r="A218" s="7" t="e">
        <f t="shared" si="6"/>
        <v>#NUM!</v>
      </c>
      <c r="B21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18" s="8" t="str">
        <f>IF(Tableau_calcul[[#This Row],[Traitement]]&lt;&gt;K217,"début",IF(Tableau_calcul[[#This Row],[Traitement]]&lt;&gt;K219,"fin","continue"))</f>
        <v>continue</v>
      </c>
      <c r="E218" s="8">
        <f>COUNTIF($D$2:D218,"début")</f>
        <v>1</v>
      </c>
      <c r="F218" s="8" t="str">
        <f>CONCATENATE(IF(Tableau_calcul[[#This Row],[Traitement]]&lt;&gt;K217,"début",IF(Tableau_calcul[[#This Row],[Traitement]]&lt;&gt;K219,"fin","continue")),COUNTIF($D$2:D218,"début"))</f>
        <v>continue1</v>
      </c>
      <c r="G218" s="11" t="str">
        <f>IF(LEFT(Tableau_calcul[[#This Row],[agrégat.période]],5)="début",Tableau_calcul[[#This Row],[Date]],"")</f>
        <v/>
      </c>
      <c r="H218" s="11" t="str">
        <f>IF(AND(Tableau_calcul[[#This Row],[agrégat.période]]="début",D219&lt;&gt;"début"),VLOOKUP(CONCATENATE("fin",Tableau_calcul[[#This Row],[agrégat.num]]),Tableau_calcul[[agrégat.num.période]:[Date]],4,FALSE),IF(AND(Tableau_calcul[[#This Row],[agrégat.période]]="début",D219="début"),Tableau_calcul[[#This Row],[agrégat.début]],""))</f>
        <v/>
      </c>
      <c r="I218" s="7" t="str">
        <f t="shared" si="7"/>
        <v/>
      </c>
      <c r="J218" s="8">
        <f>COUNTIF('Calcul auto'!B218:$B$367,"Plein traitement")+COUNTIF($K$1:K217,"Plein traitement")</f>
        <v>0</v>
      </c>
      <c r="K21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auto'!B217:$B$367,"Plein traitement")+COUNTIF($K$1:K217,"Plein traitement"),COUNTIF('Calcul auto'!B218:B$367,"Plein traitement")+COUNTIF($K$1:K217,"Plein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ans",COUNTIF(B218:$B$367,"Demi traitement")+COUNTIF($K$1:K217,"Demi traitement")&gt;=30),AND(Ancienneté="&gt;= 2 et &lt; 3 ans",COUNTIF(B218:$B$367,"Demi traitement")+COUNTIF($K$1:K217,"Demi traitement")&gt;=60),AND(Ancienneté="3 ans ou plus",COUNTIF(B218:$B$367,"Demi traitement")+COUNTIF($K$1:K217,"Demi traitement")&gt;=90))),"Sans traitement","Demi traitement"))))))</f>
        <v/>
      </c>
    </row>
    <row r="219" spans="1:11" x14ac:dyDescent="0.25">
      <c r="A219" s="7" t="e">
        <f t="shared" si="6"/>
        <v>#NUM!</v>
      </c>
      <c r="B21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19" s="8" t="str">
        <f>IF(Tableau_calcul[[#This Row],[Traitement]]&lt;&gt;K218,"début",IF(Tableau_calcul[[#This Row],[Traitement]]&lt;&gt;K220,"fin","continue"))</f>
        <v>continue</v>
      </c>
      <c r="E219" s="8">
        <f>COUNTIF($D$2:D219,"début")</f>
        <v>1</v>
      </c>
      <c r="F219" s="8" t="str">
        <f>CONCATENATE(IF(Tableau_calcul[[#This Row],[Traitement]]&lt;&gt;K218,"début",IF(Tableau_calcul[[#This Row],[Traitement]]&lt;&gt;K220,"fin","continue")),COUNTIF($D$2:D219,"début"))</f>
        <v>continue1</v>
      </c>
      <c r="G219" s="11" t="str">
        <f>IF(LEFT(Tableau_calcul[[#This Row],[agrégat.période]],5)="début",Tableau_calcul[[#This Row],[Date]],"")</f>
        <v/>
      </c>
      <c r="H219" s="11" t="str">
        <f>IF(AND(Tableau_calcul[[#This Row],[agrégat.période]]="début",D220&lt;&gt;"début"),VLOOKUP(CONCATENATE("fin",Tableau_calcul[[#This Row],[agrégat.num]]),Tableau_calcul[[agrégat.num.période]:[Date]],4,FALSE),IF(AND(Tableau_calcul[[#This Row],[agrégat.période]]="début",D220="début"),Tableau_calcul[[#This Row],[agrégat.début]],""))</f>
        <v/>
      </c>
      <c r="I219" s="7" t="str">
        <f t="shared" si="7"/>
        <v/>
      </c>
      <c r="J219" s="8">
        <f>COUNTIF('Calcul auto'!B219:$B$367,"Plein traitement")+COUNTIF($K$1:K218,"Plein traitement")</f>
        <v>0</v>
      </c>
      <c r="K21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auto'!B218:$B$367,"Plein traitement")+COUNTIF($K$1:K218,"Plein traitement"),COUNTIF('Calcul auto'!B219:B$367,"Plein traitement")+COUNTIF($K$1:K218,"Plein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ans",COUNTIF(B219:$B$367,"Demi traitement")+COUNTIF($K$1:K218,"Demi traitement")&gt;=30),AND(Ancienneté="&gt;= 2 et &lt; 3 ans",COUNTIF(B219:$B$367,"Demi traitement")+COUNTIF($K$1:K218,"Demi traitement")&gt;=60),AND(Ancienneté="3 ans ou plus",COUNTIF(B219:$B$367,"Demi traitement")+COUNTIF($K$1:K218,"Demi traitement")&gt;=90))),"Sans traitement","Demi traitement"))))))</f>
        <v/>
      </c>
    </row>
    <row r="220" spans="1:11" x14ac:dyDescent="0.25">
      <c r="A220" s="7" t="e">
        <f t="shared" si="6"/>
        <v>#NUM!</v>
      </c>
      <c r="B22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20" s="8" t="str">
        <f>IF(Tableau_calcul[[#This Row],[Traitement]]&lt;&gt;K219,"début",IF(Tableau_calcul[[#This Row],[Traitement]]&lt;&gt;K221,"fin","continue"))</f>
        <v>continue</v>
      </c>
      <c r="E220" s="8">
        <f>COUNTIF($D$2:D220,"début")</f>
        <v>1</v>
      </c>
      <c r="F220" s="8" t="str">
        <f>CONCATENATE(IF(Tableau_calcul[[#This Row],[Traitement]]&lt;&gt;K219,"début",IF(Tableau_calcul[[#This Row],[Traitement]]&lt;&gt;K221,"fin","continue")),COUNTIF($D$2:D220,"début"))</f>
        <v>continue1</v>
      </c>
      <c r="G220" s="11" t="str">
        <f>IF(LEFT(Tableau_calcul[[#This Row],[agrégat.période]],5)="début",Tableau_calcul[[#This Row],[Date]],"")</f>
        <v/>
      </c>
      <c r="H220" s="11" t="str">
        <f>IF(AND(Tableau_calcul[[#This Row],[agrégat.période]]="début",D221&lt;&gt;"début"),VLOOKUP(CONCATENATE("fin",Tableau_calcul[[#This Row],[agrégat.num]]),Tableau_calcul[[agrégat.num.période]:[Date]],4,FALSE),IF(AND(Tableau_calcul[[#This Row],[agrégat.période]]="début",D221="début"),Tableau_calcul[[#This Row],[agrégat.début]],""))</f>
        <v/>
      </c>
      <c r="I220" s="7" t="str">
        <f t="shared" si="7"/>
        <v/>
      </c>
      <c r="J220" s="8">
        <f>COUNTIF('Calcul auto'!B220:$B$367,"Plein traitement")+COUNTIF($K$1:K219,"Plein traitement")</f>
        <v>0</v>
      </c>
      <c r="K22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auto'!B219:$B$367,"Plein traitement")+COUNTIF($K$1:K219,"Plein traitement"),COUNTIF('Calcul auto'!B220:B$367,"Plein traitement")+COUNTIF($K$1:K219,"Plein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ans",COUNTIF(B220:$B$367,"Demi traitement")+COUNTIF($K$1:K219,"Demi traitement")&gt;=30),AND(Ancienneté="&gt;= 2 et &lt; 3 ans",COUNTIF(B220:$B$367,"Demi traitement")+COUNTIF($K$1:K219,"Demi traitement")&gt;=60),AND(Ancienneté="3 ans ou plus",COUNTIF(B220:$B$367,"Demi traitement")+COUNTIF($K$1:K219,"Demi traitement")&gt;=90))),"Sans traitement","Demi traitement"))))))</f>
        <v/>
      </c>
    </row>
    <row r="221" spans="1:11" x14ac:dyDescent="0.25">
      <c r="A221" s="7" t="e">
        <f t="shared" si="6"/>
        <v>#NUM!</v>
      </c>
      <c r="B22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21" s="8" t="str">
        <f>IF(Tableau_calcul[[#This Row],[Traitement]]&lt;&gt;K220,"début",IF(Tableau_calcul[[#This Row],[Traitement]]&lt;&gt;K222,"fin","continue"))</f>
        <v>continue</v>
      </c>
      <c r="E221" s="8">
        <f>COUNTIF($D$2:D221,"début")</f>
        <v>1</v>
      </c>
      <c r="F221" s="8" t="str">
        <f>CONCATENATE(IF(Tableau_calcul[[#This Row],[Traitement]]&lt;&gt;K220,"début",IF(Tableau_calcul[[#This Row],[Traitement]]&lt;&gt;K222,"fin","continue")),COUNTIF($D$2:D221,"début"))</f>
        <v>continue1</v>
      </c>
      <c r="G221" s="11" t="str">
        <f>IF(LEFT(Tableau_calcul[[#This Row],[agrégat.période]],5)="début",Tableau_calcul[[#This Row],[Date]],"")</f>
        <v/>
      </c>
      <c r="H221" s="11" t="str">
        <f>IF(AND(Tableau_calcul[[#This Row],[agrégat.période]]="début",D222&lt;&gt;"début"),VLOOKUP(CONCATENATE("fin",Tableau_calcul[[#This Row],[agrégat.num]]),Tableau_calcul[[agrégat.num.période]:[Date]],4,FALSE),IF(AND(Tableau_calcul[[#This Row],[agrégat.période]]="début",D222="début"),Tableau_calcul[[#This Row],[agrégat.début]],""))</f>
        <v/>
      </c>
      <c r="I221" s="7" t="str">
        <f t="shared" si="7"/>
        <v/>
      </c>
      <c r="J221" s="8">
        <f>COUNTIF('Calcul auto'!B221:$B$367,"Plein traitement")+COUNTIF($K$1:K220,"Plein traitement")</f>
        <v>0</v>
      </c>
      <c r="K22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auto'!B220:$B$367,"Plein traitement")+COUNTIF($K$1:K220,"Plein traitement"),COUNTIF('Calcul auto'!B221:B$367,"Plein traitement")+COUNTIF($K$1:K220,"Plein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ans",COUNTIF(B221:$B$367,"Demi traitement")+COUNTIF($K$1:K220,"Demi traitement")&gt;=30),AND(Ancienneté="&gt;= 2 et &lt; 3 ans",COUNTIF(B221:$B$367,"Demi traitement")+COUNTIF($K$1:K220,"Demi traitement")&gt;=60),AND(Ancienneté="3 ans ou plus",COUNTIF(B221:$B$367,"Demi traitement")+COUNTIF($K$1:K220,"Demi traitement")&gt;=90))),"Sans traitement","Demi traitement"))))))</f>
        <v/>
      </c>
    </row>
    <row r="222" spans="1:11" x14ac:dyDescent="0.25">
      <c r="A222" s="7" t="e">
        <f t="shared" si="6"/>
        <v>#NUM!</v>
      </c>
      <c r="B22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22" s="8" t="str">
        <f>IF(Tableau_calcul[[#This Row],[Traitement]]&lt;&gt;K221,"début",IF(Tableau_calcul[[#This Row],[Traitement]]&lt;&gt;K223,"fin","continue"))</f>
        <v>continue</v>
      </c>
      <c r="E222" s="8">
        <f>COUNTIF($D$2:D222,"début")</f>
        <v>1</v>
      </c>
      <c r="F222" s="8" t="str">
        <f>CONCATENATE(IF(Tableau_calcul[[#This Row],[Traitement]]&lt;&gt;K221,"début",IF(Tableau_calcul[[#This Row],[Traitement]]&lt;&gt;K223,"fin","continue")),COUNTIF($D$2:D222,"début"))</f>
        <v>continue1</v>
      </c>
      <c r="G222" s="11" t="str">
        <f>IF(LEFT(Tableau_calcul[[#This Row],[agrégat.période]],5)="début",Tableau_calcul[[#This Row],[Date]],"")</f>
        <v/>
      </c>
      <c r="H222" s="11" t="str">
        <f>IF(AND(Tableau_calcul[[#This Row],[agrégat.période]]="début",D223&lt;&gt;"début"),VLOOKUP(CONCATENATE("fin",Tableau_calcul[[#This Row],[agrégat.num]]),Tableau_calcul[[agrégat.num.période]:[Date]],4,FALSE),IF(AND(Tableau_calcul[[#This Row],[agrégat.période]]="début",D223="début"),Tableau_calcul[[#This Row],[agrégat.début]],""))</f>
        <v/>
      </c>
      <c r="I222" s="7" t="str">
        <f t="shared" si="7"/>
        <v/>
      </c>
      <c r="J222" s="8">
        <f>COUNTIF('Calcul auto'!B222:$B$367,"Plein traitement")+COUNTIF($K$1:K221,"Plein traitement")</f>
        <v>0</v>
      </c>
      <c r="K22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auto'!B221:$B$367,"Plein traitement")+COUNTIF($K$1:K221,"Plein traitement"),COUNTIF('Calcul auto'!B222:B$367,"Plein traitement")+COUNTIF($K$1:K221,"Plein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ans",COUNTIF(B222:$B$367,"Demi traitement")+COUNTIF($K$1:K221,"Demi traitement")&gt;=30),AND(Ancienneté="&gt;= 2 et &lt; 3 ans",COUNTIF(B222:$B$367,"Demi traitement")+COUNTIF($K$1:K221,"Demi traitement")&gt;=60),AND(Ancienneté="3 ans ou plus",COUNTIF(B222:$B$367,"Demi traitement")+COUNTIF($K$1:K221,"Demi traitement")&gt;=90))),"Sans traitement","Demi traitement"))))))</f>
        <v/>
      </c>
    </row>
    <row r="223" spans="1:11" x14ac:dyDescent="0.25">
      <c r="A223" s="7" t="e">
        <f t="shared" si="6"/>
        <v>#NUM!</v>
      </c>
      <c r="B22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23" s="8" t="str">
        <f>IF(Tableau_calcul[[#This Row],[Traitement]]&lt;&gt;K222,"début",IF(Tableau_calcul[[#This Row],[Traitement]]&lt;&gt;K224,"fin","continue"))</f>
        <v>continue</v>
      </c>
      <c r="E223" s="8">
        <f>COUNTIF($D$2:D223,"début")</f>
        <v>1</v>
      </c>
      <c r="F223" s="8" t="str">
        <f>CONCATENATE(IF(Tableau_calcul[[#This Row],[Traitement]]&lt;&gt;K222,"début",IF(Tableau_calcul[[#This Row],[Traitement]]&lt;&gt;K224,"fin","continue")),COUNTIF($D$2:D223,"début"))</f>
        <v>continue1</v>
      </c>
      <c r="G223" s="11" t="str">
        <f>IF(LEFT(Tableau_calcul[[#This Row],[agrégat.période]],5)="début",Tableau_calcul[[#This Row],[Date]],"")</f>
        <v/>
      </c>
      <c r="H223" s="11" t="str">
        <f>IF(AND(Tableau_calcul[[#This Row],[agrégat.période]]="début",D224&lt;&gt;"début"),VLOOKUP(CONCATENATE("fin",Tableau_calcul[[#This Row],[agrégat.num]]),Tableau_calcul[[agrégat.num.période]:[Date]],4,FALSE),IF(AND(Tableau_calcul[[#This Row],[agrégat.période]]="début",D224="début"),Tableau_calcul[[#This Row],[agrégat.début]],""))</f>
        <v/>
      </c>
      <c r="I223" s="7" t="str">
        <f t="shared" si="7"/>
        <v/>
      </c>
      <c r="J223" s="8">
        <f>COUNTIF('Calcul auto'!B223:$B$367,"Plein traitement")+COUNTIF($K$1:K222,"Plein traitement")</f>
        <v>0</v>
      </c>
      <c r="K22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auto'!B222:$B$367,"Plein traitement")+COUNTIF($K$1:K222,"Plein traitement"),COUNTIF('Calcul auto'!B223:B$367,"Plein traitement")+COUNTIF($K$1:K222,"Plein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ans",COUNTIF(B223:$B$367,"Demi traitement")+COUNTIF($K$1:K222,"Demi traitement")&gt;=30),AND(Ancienneté="&gt;= 2 et &lt; 3 ans",COUNTIF(B223:$B$367,"Demi traitement")+COUNTIF($K$1:K222,"Demi traitement")&gt;=60),AND(Ancienneté="3 ans ou plus",COUNTIF(B223:$B$367,"Demi traitement")+COUNTIF($K$1:K222,"Demi traitement")&gt;=90))),"Sans traitement","Demi traitement"))))))</f>
        <v/>
      </c>
    </row>
    <row r="224" spans="1:11" x14ac:dyDescent="0.25">
      <c r="A224" s="7" t="e">
        <f t="shared" si="6"/>
        <v>#NUM!</v>
      </c>
      <c r="B22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24" s="8" t="str">
        <f>IF(Tableau_calcul[[#This Row],[Traitement]]&lt;&gt;K223,"début",IF(Tableau_calcul[[#This Row],[Traitement]]&lt;&gt;K225,"fin","continue"))</f>
        <v>continue</v>
      </c>
      <c r="E224" s="8">
        <f>COUNTIF($D$2:D224,"début")</f>
        <v>1</v>
      </c>
      <c r="F224" s="8" t="str">
        <f>CONCATENATE(IF(Tableau_calcul[[#This Row],[Traitement]]&lt;&gt;K223,"début",IF(Tableau_calcul[[#This Row],[Traitement]]&lt;&gt;K225,"fin","continue")),COUNTIF($D$2:D224,"début"))</f>
        <v>continue1</v>
      </c>
      <c r="G224" s="11" t="str">
        <f>IF(LEFT(Tableau_calcul[[#This Row],[agrégat.période]],5)="début",Tableau_calcul[[#This Row],[Date]],"")</f>
        <v/>
      </c>
      <c r="H224" s="11" t="str">
        <f>IF(AND(Tableau_calcul[[#This Row],[agrégat.période]]="début",D225&lt;&gt;"début"),VLOOKUP(CONCATENATE("fin",Tableau_calcul[[#This Row],[agrégat.num]]),Tableau_calcul[[agrégat.num.période]:[Date]],4,FALSE),IF(AND(Tableau_calcul[[#This Row],[agrégat.période]]="début",D225="début"),Tableau_calcul[[#This Row],[agrégat.début]],""))</f>
        <v/>
      </c>
      <c r="I224" s="7" t="str">
        <f t="shared" si="7"/>
        <v/>
      </c>
      <c r="J224" s="8">
        <f>COUNTIF('Calcul auto'!B224:$B$367,"Plein traitement")+COUNTIF($K$1:K223,"Plein traitement")</f>
        <v>0</v>
      </c>
      <c r="K22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auto'!B223:$B$367,"Plein traitement")+COUNTIF($K$1:K223,"Plein traitement"),COUNTIF('Calcul auto'!B224:B$367,"Plein traitement")+COUNTIF($K$1:K223,"Plein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ans",COUNTIF(B224:$B$367,"Demi traitement")+COUNTIF($K$1:K223,"Demi traitement")&gt;=30),AND(Ancienneté="&gt;= 2 et &lt; 3 ans",COUNTIF(B224:$B$367,"Demi traitement")+COUNTIF($K$1:K223,"Demi traitement")&gt;=60),AND(Ancienneté="3 ans ou plus",COUNTIF(B224:$B$367,"Demi traitement")+COUNTIF($K$1:K223,"Demi traitement")&gt;=90))),"Sans traitement","Demi traitement"))))))</f>
        <v/>
      </c>
    </row>
    <row r="225" spans="1:11" x14ac:dyDescent="0.25">
      <c r="A225" s="7" t="e">
        <f t="shared" si="6"/>
        <v>#NUM!</v>
      </c>
      <c r="B22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25" s="8" t="str">
        <f>IF(Tableau_calcul[[#This Row],[Traitement]]&lt;&gt;K224,"début",IF(Tableau_calcul[[#This Row],[Traitement]]&lt;&gt;K226,"fin","continue"))</f>
        <v>continue</v>
      </c>
      <c r="E225" s="8">
        <f>COUNTIF($D$2:D225,"début")</f>
        <v>1</v>
      </c>
      <c r="F225" s="8" t="str">
        <f>CONCATENATE(IF(Tableau_calcul[[#This Row],[Traitement]]&lt;&gt;K224,"début",IF(Tableau_calcul[[#This Row],[Traitement]]&lt;&gt;K226,"fin","continue")),COUNTIF($D$2:D225,"début"))</f>
        <v>continue1</v>
      </c>
      <c r="G225" s="11" t="str">
        <f>IF(LEFT(Tableau_calcul[[#This Row],[agrégat.période]],5)="début",Tableau_calcul[[#This Row],[Date]],"")</f>
        <v/>
      </c>
      <c r="H225" s="11" t="str">
        <f>IF(AND(Tableau_calcul[[#This Row],[agrégat.période]]="début",D226&lt;&gt;"début"),VLOOKUP(CONCATENATE("fin",Tableau_calcul[[#This Row],[agrégat.num]]),Tableau_calcul[[agrégat.num.période]:[Date]],4,FALSE),IF(AND(Tableau_calcul[[#This Row],[agrégat.période]]="début",D226="début"),Tableau_calcul[[#This Row],[agrégat.début]],""))</f>
        <v/>
      </c>
      <c r="I225" s="7" t="str">
        <f t="shared" si="7"/>
        <v/>
      </c>
      <c r="J225" s="8">
        <f>COUNTIF('Calcul auto'!B225:$B$367,"Plein traitement")+COUNTIF($K$1:K224,"Plein traitement")</f>
        <v>0</v>
      </c>
      <c r="K22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auto'!B224:$B$367,"Plein traitement")+COUNTIF($K$1:K224,"Plein traitement"),COUNTIF('Calcul auto'!B225:B$367,"Plein traitement")+COUNTIF($K$1:K224,"Plein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ans",COUNTIF(B225:$B$367,"Demi traitement")+COUNTIF($K$1:K224,"Demi traitement")&gt;=30),AND(Ancienneté="&gt;= 2 et &lt; 3 ans",COUNTIF(B225:$B$367,"Demi traitement")+COUNTIF($K$1:K224,"Demi traitement")&gt;=60),AND(Ancienneté="3 ans ou plus",COUNTIF(B225:$B$367,"Demi traitement")+COUNTIF($K$1:K224,"Demi traitement")&gt;=90))),"Sans traitement","Demi traitement"))))))</f>
        <v/>
      </c>
    </row>
    <row r="226" spans="1:11" x14ac:dyDescent="0.25">
      <c r="A226" s="7" t="e">
        <f t="shared" si="6"/>
        <v>#NUM!</v>
      </c>
      <c r="B22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26" s="8" t="str">
        <f>IF(Tableau_calcul[[#This Row],[Traitement]]&lt;&gt;K225,"début",IF(Tableau_calcul[[#This Row],[Traitement]]&lt;&gt;K227,"fin","continue"))</f>
        <v>continue</v>
      </c>
      <c r="E226" s="8">
        <f>COUNTIF($D$2:D226,"début")</f>
        <v>1</v>
      </c>
      <c r="F226" s="8" t="str">
        <f>CONCATENATE(IF(Tableau_calcul[[#This Row],[Traitement]]&lt;&gt;K225,"début",IF(Tableau_calcul[[#This Row],[Traitement]]&lt;&gt;K227,"fin","continue")),COUNTIF($D$2:D226,"début"))</f>
        <v>continue1</v>
      </c>
      <c r="G226" s="11" t="str">
        <f>IF(LEFT(Tableau_calcul[[#This Row],[agrégat.période]],5)="début",Tableau_calcul[[#This Row],[Date]],"")</f>
        <v/>
      </c>
      <c r="H226" s="11" t="str">
        <f>IF(AND(Tableau_calcul[[#This Row],[agrégat.période]]="début",D227&lt;&gt;"début"),VLOOKUP(CONCATENATE("fin",Tableau_calcul[[#This Row],[agrégat.num]]),Tableau_calcul[[agrégat.num.période]:[Date]],4,FALSE),IF(AND(Tableau_calcul[[#This Row],[agrégat.période]]="début",D227="début"),Tableau_calcul[[#This Row],[agrégat.début]],""))</f>
        <v/>
      </c>
      <c r="I226" s="7" t="str">
        <f t="shared" si="7"/>
        <v/>
      </c>
      <c r="J226" s="8">
        <f>COUNTIF('Calcul auto'!B226:$B$367,"Plein traitement")+COUNTIF($K$1:K225,"Plein traitement")</f>
        <v>0</v>
      </c>
      <c r="K22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auto'!B225:$B$367,"Plein traitement")+COUNTIF($K$1:K225,"Plein traitement"),COUNTIF('Calcul auto'!B226:B$367,"Plein traitement")+COUNTIF($K$1:K225,"Plein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ans",COUNTIF(B226:$B$367,"Demi traitement")+COUNTIF($K$1:K225,"Demi traitement")&gt;=30),AND(Ancienneté="&gt;= 2 et &lt; 3 ans",COUNTIF(B226:$B$367,"Demi traitement")+COUNTIF($K$1:K225,"Demi traitement")&gt;=60),AND(Ancienneté="3 ans ou plus",COUNTIF(B226:$B$367,"Demi traitement")+COUNTIF($K$1:K225,"Demi traitement")&gt;=90))),"Sans traitement","Demi traitement"))))))</f>
        <v/>
      </c>
    </row>
    <row r="227" spans="1:11" x14ac:dyDescent="0.25">
      <c r="A227" s="7" t="e">
        <f t="shared" si="6"/>
        <v>#NUM!</v>
      </c>
      <c r="B22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27" s="8" t="str">
        <f>IF(Tableau_calcul[[#This Row],[Traitement]]&lt;&gt;K226,"début",IF(Tableau_calcul[[#This Row],[Traitement]]&lt;&gt;K228,"fin","continue"))</f>
        <v>continue</v>
      </c>
      <c r="E227" s="8">
        <f>COUNTIF($D$2:D227,"début")</f>
        <v>1</v>
      </c>
      <c r="F227" s="8" t="str">
        <f>CONCATENATE(IF(Tableau_calcul[[#This Row],[Traitement]]&lt;&gt;K226,"début",IF(Tableau_calcul[[#This Row],[Traitement]]&lt;&gt;K228,"fin","continue")),COUNTIF($D$2:D227,"début"))</f>
        <v>continue1</v>
      </c>
      <c r="G227" s="11" t="str">
        <f>IF(LEFT(Tableau_calcul[[#This Row],[agrégat.période]],5)="début",Tableau_calcul[[#This Row],[Date]],"")</f>
        <v/>
      </c>
      <c r="H227" s="11" t="str">
        <f>IF(AND(Tableau_calcul[[#This Row],[agrégat.période]]="début",D228&lt;&gt;"début"),VLOOKUP(CONCATENATE("fin",Tableau_calcul[[#This Row],[agrégat.num]]),Tableau_calcul[[agrégat.num.période]:[Date]],4,FALSE),IF(AND(Tableau_calcul[[#This Row],[agrégat.période]]="début",D228="début"),Tableau_calcul[[#This Row],[agrégat.début]],""))</f>
        <v/>
      </c>
      <c r="I227" s="7" t="str">
        <f t="shared" si="7"/>
        <v/>
      </c>
      <c r="J227" s="8">
        <f>COUNTIF('Calcul auto'!B227:$B$367,"Plein traitement")+COUNTIF($K$1:K226,"Plein traitement")</f>
        <v>0</v>
      </c>
      <c r="K22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auto'!B226:$B$367,"Plein traitement")+COUNTIF($K$1:K226,"Plein traitement"),COUNTIF('Calcul auto'!B227:B$367,"Plein traitement")+COUNTIF($K$1:K226,"Plein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ans",COUNTIF(B227:$B$367,"Demi traitement")+COUNTIF($K$1:K226,"Demi traitement")&gt;=30),AND(Ancienneté="&gt;= 2 et &lt; 3 ans",COUNTIF(B227:$B$367,"Demi traitement")+COUNTIF($K$1:K226,"Demi traitement")&gt;=60),AND(Ancienneté="3 ans ou plus",COUNTIF(B227:$B$367,"Demi traitement")+COUNTIF($K$1:K226,"Demi traitement")&gt;=90))),"Sans traitement","Demi traitement"))))))</f>
        <v/>
      </c>
    </row>
    <row r="228" spans="1:11" x14ac:dyDescent="0.25">
      <c r="A228" s="7" t="e">
        <f t="shared" si="6"/>
        <v>#NUM!</v>
      </c>
      <c r="B22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28" s="8" t="str">
        <f>IF(Tableau_calcul[[#This Row],[Traitement]]&lt;&gt;K227,"début",IF(Tableau_calcul[[#This Row],[Traitement]]&lt;&gt;K229,"fin","continue"))</f>
        <v>continue</v>
      </c>
      <c r="E228" s="8">
        <f>COUNTIF($D$2:D228,"début")</f>
        <v>1</v>
      </c>
      <c r="F228" s="8" t="str">
        <f>CONCATENATE(IF(Tableau_calcul[[#This Row],[Traitement]]&lt;&gt;K227,"début",IF(Tableau_calcul[[#This Row],[Traitement]]&lt;&gt;K229,"fin","continue")),COUNTIF($D$2:D228,"début"))</f>
        <v>continue1</v>
      </c>
      <c r="G228" s="11" t="str">
        <f>IF(LEFT(Tableau_calcul[[#This Row],[agrégat.période]],5)="début",Tableau_calcul[[#This Row],[Date]],"")</f>
        <v/>
      </c>
      <c r="H228" s="11" t="str">
        <f>IF(AND(Tableau_calcul[[#This Row],[agrégat.période]]="début",D229&lt;&gt;"début"),VLOOKUP(CONCATENATE("fin",Tableau_calcul[[#This Row],[agrégat.num]]),Tableau_calcul[[agrégat.num.période]:[Date]],4,FALSE),IF(AND(Tableau_calcul[[#This Row],[agrégat.période]]="début",D229="début"),Tableau_calcul[[#This Row],[agrégat.début]],""))</f>
        <v/>
      </c>
      <c r="I228" s="7" t="str">
        <f t="shared" si="7"/>
        <v/>
      </c>
      <c r="J228" s="8">
        <f>COUNTIF('Calcul auto'!B228:$B$367,"Plein traitement")+COUNTIF($K$1:K227,"Plein traitement")</f>
        <v>0</v>
      </c>
      <c r="K22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auto'!B227:$B$367,"Plein traitement")+COUNTIF($K$1:K227,"Plein traitement"),COUNTIF('Calcul auto'!B228:B$367,"Plein traitement")+COUNTIF($K$1:K227,"Plein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ans",COUNTIF(B228:$B$367,"Demi traitement")+COUNTIF($K$1:K227,"Demi traitement")&gt;=30),AND(Ancienneté="&gt;= 2 et &lt; 3 ans",COUNTIF(B228:$B$367,"Demi traitement")+COUNTIF($K$1:K227,"Demi traitement")&gt;=60),AND(Ancienneté="3 ans ou plus",COUNTIF(B228:$B$367,"Demi traitement")+COUNTIF($K$1:K227,"Demi traitement")&gt;=90))),"Sans traitement","Demi traitement"))))))</f>
        <v/>
      </c>
    </row>
    <row r="229" spans="1:11" x14ac:dyDescent="0.25">
      <c r="A229" s="7" t="e">
        <f t="shared" si="6"/>
        <v>#NUM!</v>
      </c>
      <c r="B22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29" s="8" t="str">
        <f>IF(Tableau_calcul[[#This Row],[Traitement]]&lt;&gt;K228,"début",IF(Tableau_calcul[[#This Row],[Traitement]]&lt;&gt;K230,"fin","continue"))</f>
        <v>continue</v>
      </c>
      <c r="E229" s="8">
        <f>COUNTIF($D$2:D229,"début")</f>
        <v>1</v>
      </c>
      <c r="F229" s="8" t="str">
        <f>CONCATENATE(IF(Tableau_calcul[[#This Row],[Traitement]]&lt;&gt;K228,"début",IF(Tableau_calcul[[#This Row],[Traitement]]&lt;&gt;K230,"fin","continue")),COUNTIF($D$2:D229,"début"))</f>
        <v>continue1</v>
      </c>
      <c r="G229" s="11" t="str">
        <f>IF(LEFT(Tableau_calcul[[#This Row],[agrégat.période]],5)="début",Tableau_calcul[[#This Row],[Date]],"")</f>
        <v/>
      </c>
      <c r="H229" s="11" t="str">
        <f>IF(AND(Tableau_calcul[[#This Row],[agrégat.période]]="début",D230&lt;&gt;"début"),VLOOKUP(CONCATENATE("fin",Tableau_calcul[[#This Row],[agrégat.num]]),Tableau_calcul[[agrégat.num.période]:[Date]],4,FALSE),IF(AND(Tableau_calcul[[#This Row],[agrégat.période]]="début",D230="début"),Tableau_calcul[[#This Row],[agrégat.début]],""))</f>
        <v/>
      </c>
      <c r="I229" s="7" t="str">
        <f t="shared" si="7"/>
        <v/>
      </c>
      <c r="J229" s="8">
        <f>COUNTIF('Calcul auto'!B229:$B$367,"Plein traitement")+COUNTIF($K$1:K228,"Plein traitement")</f>
        <v>0</v>
      </c>
      <c r="K22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auto'!B228:$B$367,"Plein traitement")+COUNTIF($K$1:K228,"Plein traitement"),COUNTIF('Calcul auto'!B229:B$367,"Plein traitement")+COUNTIF($K$1:K228,"Plein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ans",COUNTIF(B229:$B$367,"Demi traitement")+COUNTIF($K$1:K228,"Demi traitement")&gt;=30),AND(Ancienneté="&gt;= 2 et &lt; 3 ans",COUNTIF(B229:$B$367,"Demi traitement")+COUNTIF($K$1:K228,"Demi traitement")&gt;=60),AND(Ancienneté="3 ans ou plus",COUNTIF(B229:$B$367,"Demi traitement")+COUNTIF($K$1:K228,"Demi traitement")&gt;=90))),"Sans traitement","Demi traitement"))))))</f>
        <v/>
      </c>
    </row>
    <row r="230" spans="1:11" x14ac:dyDescent="0.25">
      <c r="A230" s="7" t="e">
        <f t="shared" si="6"/>
        <v>#NUM!</v>
      </c>
      <c r="B23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30" s="8" t="str">
        <f>IF(Tableau_calcul[[#This Row],[Traitement]]&lt;&gt;K229,"début",IF(Tableau_calcul[[#This Row],[Traitement]]&lt;&gt;K231,"fin","continue"))</f>
        <v>continue</v>
      </c>
      <c r="E230" s="8">
        <f>COUNTIF($D$2:D230,"début")</f>
        <v>1</v>
      </c>
      <c r="F230" s="8" t="str">
        <f>CONCATENATE(IF(Tableau_calcul[[#This Row],[Traitement]]&lt;&gt;K229,"début",IF(Tableau_calcul[[#This Row],[Traitement]]&lt;&gt;K231,"fin","continue")),COUNTIF($D$2:D230,"début"))</f>
        <v>continue1</v>
      </c>
      <c r="G230" s="11" t="str">
        <f>IF(LEFT(Tableau_calcul[[#This Row],[agrégat.période]],5)="début",Tableau_calcul[[#This Row],[Date]],"")</f>
        <v/>
      </c>
      <c r="H230" s="11" t="str">
        <f>IF(AND(Tableau_calcul[[#This Row],[agrégat.période]]="début",D231&lt;&gt;"début"),VLOOKUP(CONCATENATE("fin",Tableau_calcul[[#This Row],[agrégat.num]]),Tableau_calcul[[agrégat.num.période]:[Date]],4,FALSE),IF(AND(Tableau_calcul[[#This Row],[agrégat.période]]="début",D231="début"),Tableau_calcul[[#This Row],[agrégat.début]],""))</f>
        <v/>
      </c>
      <c r="I230" s="7" t="str">
        <f t="shared" si="7"/>
        <v/>
      </c>
      <c r="J230" s="8">
        <f>COUNTIF('Calcul auto'!B230:$B$367,"Plein traitement")+COUNTIF($K$1:K229,"Plein traitement")</f>
        <v>0</v>
      </c>
      <c r="K23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auto'!B229:$B$367,"Plein traitement")+COUNTIF($K$1:K229,"Plein traitement"),COUNTIF('Calcul auto'!B230:B$367,"Plein traitement")+COUNTIF($K$1:K229,"Plein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ans",COUNTIF(B230:$B$367,"Demi traitement")+COUNTIF($K$1:K229,"Demi traitement")&gt;=30),AND(Ancienneté="&gt;= 2 et &lt; 3 ans",COUNTIF(B230:$B$367,"Demi traitement")+COUNTIF($K$1:K229,"Demi traitement")&gt;=60),AND(Ancienneté="3 ans ou plus",COUNTIF(B230:$B$367,"Demi traitement")+COUNTIF($K$1:K229,"Demi traitement")&gt;=90))),"Sans traitement","Demi traitement"))))))</f>
        <v/>
      </c>
    </row>
    <row r="231" spans="1:11" x14ac:dyDescent="0.25">
      <c r="A231" s="7" t="e">
        <f t="shared" si="6"/>
        <v>#NUM!</v>
      </c>
      <c r="B23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31" s="8" t="str">
        <f>IF(Tableau_calcul[[#This Row],[Traitement]]&lt;&gt;K230,"début",IF(Tableau_calcul[[#This Row],[Traitement]]&lt;&gt;K232,"fin","continue"))</f>
        <v>continue</v>
      </c>
      <c r="E231" s="8">
        <f>COUNTIF($D$2:D231,"début")</f>
        <v>1</v>
      </c>
      <c r="F231" s="8" t="str">
        <f>CONCATENATE(IF(Tableau_calcul[[#This Row],[Traitement]]&lt;&gt;K230,"début",IF(Tableau_calcul[[#This Row],[Traitement]]&lt;&gt;K232,"fin","continue")),COUNTIF($D$2:D231,"début"))</f>
        <v>continue1</v>
      </c>
      <c r="G231" s="11" t="str">
        <f>IF(LEFT(Tableau_calcul[[#This Row],[agrégat.période]],5)="début",Tableau_calcul[[#This Row],[Date]],"")</f>
        <v/>
      </c>
      <c r="H231" s="11" t="str">
        <f>IF(AND(Tableau_calcul[[#This Row],[agrégat.période]]="début",D232&lt;&gt;"début"),VLOOKUP(CONCATENATE("fin",Tableau_calcul[[#This Row],[agrégat.num]]),Tableau_calcul[[agrégat.num.période]:[Date]],4,FALSE),IF(AND(Tableau_calcul[[#This Row],[agrégat.période]]="début",D232="début"),Tableau_calcul[[#This Row],[agrégat.début]],""))</f>
        <v/>
      </c>
      <c r="I231" s="7" t="str">
        <f t="shared" si="7"/>
        <v/>
      </c>
      <c r="J231" s="8">
        <f>COUNTIF('Calcul auto'!B231:$B$367,"Plein traitement")+COUNTIF($K$1:K230,"Plein traitement")</f>
        <v>0</v>
      </c>
      <c r="K23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auto'!B230:$B$367,"Plein traitement")+COUNTIF($K$1:K230,"Plein traitement"),COUNTIF('Calcul auto'!B231:B$367,"Plein traitement")+COUNTIF($K$1:K230,"Plein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ans",COUNTIF(B231:$B$367,"Demi traitement")+COUNTIF($K$1:K230,"Demi traitement")&gt;=30),AND(Ancienneté="&gt;= 2 et &lt; 3 ans",COUNTIF(B231:$B$367,"Demi traitement")+COUNTIF($K$1:K230,"Demi traitement")&gt;=60),AND(Ancienneté="3 ans ou plus",COUNTIF(B231:$B$367,"Demi traitement")+COUNTIF($K$1:K230,"Demi traitement")&gt;=90))),"Sans traitement","Demi traitement"))))))</f>
        <v/>
      </c>
    </row>
    <row r="232" spans="1:11" x14ac:dyDescent="0.25">
      <c r="A232" s="7" t="e">
        <f t="shared" si="6"/>
        <v>#NUM!</v>
      </c>
      <c r="B23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32" s="8" t="str">
        <f>IF(Tableau_calcul[[#This Row],[Traitement]]&lt;&gt;K231,"début",IF(Tableau_calcul[[#This Row],[Traitement]]&lt;&gt;K233,"fin","continue"))</f>
        <v>continue</v>
      </c>
      <c r="E232" s="8">
        <f>COUNTIF($D$2:D232,"début")</f>
        <v>1</v>
      </c>
      <c r="F232" s="8" t="str">
        <f>CONCATENATE(IF(Tableau_calcul[[#This Row],[Traitement]]&lt;&gt;K231,"début",IF(Tableau_calcul[[#This Row],[Traitement]]&lt;&gt;K233,"fin","continue")),COUNTIF($D$2:D232,"début"))</f>
        <v>continue1</v>
      </c>
      <c r="G232" s="11" t="str">
        <f>IF(LEFT(Tableau_calcul[[#This Row],[agrégat.période]],5)="début",Tableau_calcul[[#This Row],[Date]],"")</f>
        <v/>
      </c>
      <c r="H232" s="11" t="str">
        <f>IF(AND(Tableau_calcul[[#This Row],[agrégat.période]]="début",D233&lt;&gt;"début"),VLOOKUP(CONCATENATE("fin",Tableau_calcul[[#This Row],[agrégat.num]]),Tableau_calcul[[agrégat.num.période]:[Date]],4,FALSE),IF(AND(Tableau_calcul[[#This Row],[agrégat.période]]="début",D233="début"),Tableau_calcul[[#This Row],[agrégat.début]],""))</f>
        <v/>
      </c>
      <c r="I232" s="7" t="str">
        <f t="shared" si="7"/>
        <v/>
      </c>
      <c r="J232" s="8">
        <f>COUNTIF('Calcul auto'!B232:$B$367,"Plein traitement")+COUNTIF($K$1:K231,"Plein traitement")</f>
        <v>0</v>
      </c>
      <c r="K23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auto'!B231:$B$367,"Plein traitement")+COUNTIF($K$1:K231,"Plein traitement"),COUNTIF('Calcul auto'!B232:B$367,"Plein traitement")+COUNTIF($K$1:K231,"Plein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ans",COUNTIF(B232:$B$367,"Demi traitement")+COUNTIF($K$1:K231,"Demi traitement")&gt;=30),AND(Ancienneté="&gt;= 2 et &lt; 3 ans",COUNTIF(B232:$B$367,"Demi traitement")+COUNTIF($K$1:K231,"Demi traitement")&gt;=60),AND(Ancienneté="3 ans ou plus",COUNTIF(B232:$B$367,"Demi traitement")+COUNTIF($K$1:K231,"Demi traitement")&gt;=90))),"Sans traitement","Demi traitement"))))))</f>
        <v/>
      </c>
    </row>
    <row r="233" spans="1:11" x14ac:dyDescent="0.25">
      <c r="A233" s="7" t="e">
        <f t="shared" si="6"/>
        <v>#NUM!</v>
      </c>
      <c r="B23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33" s="8" t="str">
        <f>IF(Tableau_calcul[[#This Row],[Traitement]]&lt;&gt;K232,"début",IF(Tableau_calcul[[#This Row],[Traitement]]&lt;&gt;K234,"fin","continue"))</f>
        <v>continue</v>
      </c>
      <c r="E233" s="8">
        <f>COUNTIF($D$2:D233,"début")</f>
        <v>1</v>
      </c>
      <c r="F233" s="8" t="str">
        <f>CONCATENATE(IF(Tableau_calcul[[#This Row],[Traitement]]&lt;&gt;K232,"début",IF(Tableau_calcul[[#This Row],[Traitement]]&lt;&gt;K234,"fin","continue")),COUNTIF($D$2:D233,"début"))</f>
        <v>continue1</v>
      </c>
      <c r="G233" s="11" t="str">
        <f>IF(LEFT(Tableau_calcul[[#This Row],[agrégat.période]],5)="début",Tableau_calcul[[#This Row],[Date]],"")</f>
        <v/>
      </c>
      <c r="H233" s="11" t="str">
        <f>IF(AND(Tableau_calcul[[#This Row],[agrégat.période]]="début",D234&lt;&gt;"début"),VLOOKUP(CONCATENATE("fin",Tableau_calcul[[#This Row],[agrégat.num]]),Tableau_calcul[[agrégat.num.période]:[Date]],4,FALSE),IF(AND(Tableau_calcul[[#This Row],[agrégat.période]]="début",D234="début"),Tableau_calcul[[#This Row],[agrégat.début]],""))</f>
        <v/>
      </c>
      <c r="I233" s="7" t="str">
        <f t="shared" si="7"/>
        <v/>
      </c>
      <c r="J233" s="8">
        <f>COUNTIF('Calcul auto'!B233:$B$367,"Plein traitement")+COUNTIF($K$1:K232,"Plein traitement")</f>
        <v>0</v>
      </c>
      <c r="K23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auto'!B232:$B$367,"Plein traitement")+COUNTIF($K$1:K232,"Plein traitement"),COUNTIF('Calcul auto'!B233:B$367,"Plein traitement")+COUNTIF($K$1:K232,"Plein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ans",COUNTIF(B233:$B$367,"Demi traitement")+COUNTIF($K$1:K232,"Demi traitement")&gt;=30),AND(Ancienneté="&gt;= 2 et &lt; 3 ans",COUNTIF(B233:$B$367,"Demi traitement")+COUNTIF($K$1:K232,"Demi traitement")&gt;=60),AND(Ancienneté="3 ans ou plus",COUNTIF(B233:$B$367,"Demi traitement")+COUNTIF($K$1:K232,"Demi traitement")&gt;=90))),"Sans traitement","Demi traitement"))))))</f>
        <v/>
      </c>
    </row>
    <row r="234" spans="1:11" x14ac:dyDescent="0.25">
      <c r="A234" s="7" t="e">
        <f t="shared" si="6"/>
        <v>#NUM!</v>
      </c>
      <c r="B23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34" s="8" t="str">
        <f>IF(Tableau_calcul[[#This Row],[Traitement]]&lt;&gt;K233,"début",IF(Tableau_calcul[[#This Row],[Traitement]]&lt;&gt;K235,"fin","continue"))</f>
        <v>continue</v>
      </c>
      <c r="E234" s="8">
        <f>COUNTIF($D$2:D234,"début")</f>
        <v>1</v>
      </c>
      <c r="F234" s="8" t="str">
        <f>CONCATENATE(IF(Tableau_calcul[[#This Row],[Traitement]]&lt;&gt;K233,"début",IF(Tableau_calcul[[#This Row],[Traitement]]&lt;&gt;K235,"fin","continue")),COUNTIF($D$2:D234,"début"))</f>
        <v>continue1</v>
      </c>
      <c r="G234" s="11" t="str">
        <f>IF(LEFT(Tableau_calcul[[#This Row],[agrégat.période]],5)="début",Tableau_calcul[[#This Row],[Date]],"")</f>
        <v/>
      </c>
      <c r="H234" s="11" t="str">
        <f>IF(AND(Tableau_calcul[[#This Row],[agrégat.période]]="début",D235&lt;&gt;"début"),VLOOKUP(CONCATENATE("fin",Tableau_calcul[[#This Row],[agrégat.num]]),Tableau_calcul[[agrégat.num.période]:[Date]],4,FALSE),IF(AND(Tableau_calcul[[#This Row],[agrégat.période]]="début",D235="début"),Tableau_calcul[[#This Row],[agrégat.début]],""))</f>
        <v/>
      </c>
      <c r="I234" s="7" t="str">
        <f t="shared" si="7"/>
        <v/>
      </c>
      <c r="J234" s="8">
        <f>COUNTIF('Calcul auto'!B234:$B$367,"Plein traitement")+COUNTIF($K$1:K233,"Plein traitement")</f>
        <v>0</v>
      </c>
      <c r="K23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auto'!B233:$B$367,"Plein traitement")+COUNTIF($K$1:K233,"Plein traitement"),COUNTIF('Calcul auto'!B234:B$367,"Plein traitement")+COUNTIF($K$1:K233,"Plein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ans",COUNTIF(B234:$B$367,"Demi traitement")+COUNTIF($K$1:K233,"Demi traitement")&gt;=30),AND(Ancienneté="&gt;= 2 et &lt; 3 ans",COUNTIF(B234:$B$367,"Demi traitement")+COUNTIF($K$1:K233,"Demi traitement")&gt;=60),AND(Ancienneté="3 ans ou plus",COUNTIF(B234:$B$367,"Demi traitement")+COUNTIF($K$1:K233,"Demi traitement")&gt;=90))),"Sans traitement","Demi traitement"))))))</f>
        <v/>
      </c>
    </row>
    <row r="235" spans="1:11" x14ac:dyDescent="0.25">
      <c r="A235" s="7" t="e">
        <f t="shared" si="6"/>
        <v>#NUM!</v>
      </c>
      <c r="B23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35" s="8" t="str">
        <f>IF(Tableau_calcul[[#This Row],[Traitement]]&lt;&gt;K234,"début",IF(Tableau_calcul[[#This Row],[Traitement]]&lt;&gt;K236,"fin","continue"))</f>
        <v>continue</v>
      </c>
      <c r="E235" s="8">
        <f>COUNTIF($D$2:D235,"début")</f>
        <v>1</v>
      </c>
      <c r="F235" s="8" t="str">
        <f>CONCATENATE(IF(Tableau_calcul[[#This Row],[Traitement]]&lt;&gt;K234,"début",IF(Tableau_calcul[[#This Row],[Traitement]]&lt;&gt;K236,"fin","continue")),COUNTIF($D$2:D235,"début"))</f>
        <v>continue1</v>
      </c>
      <c r="G235" s="11" t="str">
        <f>IF(LEFT(Tableau_calcul[[#This Row],[agrégat.période]],5)="début",Tableau_calcul[[#This Row],[Date]],"")</f>
        <v/>
      </c>
      <c r="H235" s="11" t="str">
        <f>IF(AND(Tableau_calcul[[#This Row],[agrégat.période]]="début",D236&lt;&gt;"début"),VLOOKUP(CONCATENATE("fin",Tableau_calcul[[#This Row],[agrégat.num]]),Tableau_calcul[[agrégat.num.période]:[Date]],4,FALSE),IF(AND(Tableau_calcul[[#This Row],[agrégat.période]]="début",D236="début"),Tableau_calcul[[#This Row],[agrégat.début]],""))</f>
        <v/>
      </c>
      <c r="I235" s="7" t="str">
        <f t="shared" si="7"/>
        <v/>
      </c>
      <c r="J235" s="8">
        <f>COUNTIF('Calcul auto'!B235:$B$367,"Plein traitement")+COUNTIF($K$1:K234,"Plein traitement")</f>
        <v>0</v>
      </c>
      <c r="K23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auto'!B234:$B$367,"Plein traitement")+COUNTIF($K$1:K234,"Plein traitement"),COUNTIF('Calcul auto'!B235:B$367,"Plein traitement")+COUNTIF($K$1:K234,"Plein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ans",COUNTIF(B235:$B$367,"Demi traitement")+COUNTIF($K$1:K234,"Demi traitement")&gt;=30),AND(Ancienneté="&gt;= 2 et &lt; 3 ans",COUNTIF(B235:$B$367,"Demi traitement")+COUNTIF($K$1:K234,"Demi traitement")&gt;=60),AND(Ancienneté="3 ans ou plus",COUNTIF(B235:$B$367,"Demi traitement")+COUNTIF($K$1:K234,"Demi traitement")&gt;=90))),"Sans traitement","Demi traitement"))))))</f>
        <v/>
      </c>
    </row>
    <row r="236" spans="1:11" x14ac:dyDescent="0.25">
      <c r="A236" s="7" t="e">
        <f t="shared" si="6"/>
        <v>#NUM!</v>
      </c>
      <c r="B23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36" s="8" t="str">
        <f>IF(Tableau_calcul[[#This Row],[Traitement]]&lt;&gt;K235,"début",IF(Tableau_calcul[[#This Row],[Traitement]]&lt;&gt;K237,"fin","continue"))</f>
        <v>continue</v>
      </c>
      <c r="E236" s="8">
        <f>COUNTIF($D$2:D236,"début")</f>
        <v>1</v>
      </c>
      <c r="F236" s="8" t="str">
        <f>CONCATENATE(IF(Tableau_calcul[[#This Row],[Traitement]]&lt;&gt;K235,"début",IF(Tableau_calcul[[#This Row],[Traitement]]&lt;&gt;K237,"fin","continue")),COUNTIF($D$2:D236,"début"))</f>
        <v>continue1</v>
      </c>
      <c r="G236" s="11" t="str">
        <f>IF(LEFT(Tableau_calcul[[#This Row],[agrégat.période]],5)="début",Tableau_calcul[[#This Row],[Date]],"")</f>
        <v/>
      </c>
      <c r="H236" s="11" t="str">
        <f>IF(AND(Tableau_calcul[[#This Row],[agrégat.période]]="début",D237&lt;&gt;"début"),VLOOKUP(CONCATENATE("fin",Tableau_calcul[[#This Row],[agrégat.num]]),Tableau_calcul[[agrégat.num.période]:[Date]],4,FALSE),IF(AND(Tableau_calcul[[#This Row],[agrégat.période]]="début",D237="début"),Tableau_calcul[[#This Row],[agrégat.début]],""))</f>
        <v/>
      </c>
      <c r="I236" s="7" t="str">
        <f t="shared" si="7"/>
        <v/>
      </c>
      <c r="J236" s="8">
        <f>COUNTIF('Calcul auto'!B236:$B$367,"Plein traitement")+COUNTIF($K$1:K235,"Plein traitement")</f>
        <v>0</v>
      </c>
      <c r="K23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auto'!B235:$B$367,"Plein traitement")+COUNTIF($K$1:K235,"Plein traitement"),COUNTIF('Calcul auto'!B236:B$367,"Plein traitement")+COUNTIF($K$1:K235,"Plein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ans",COUNTIF(B236:$B$367,"Demi traitement")+COUNTIF($K$1:K235,"Demi traitement")&gt;=30),AND(Ancienneté="&gt;= 2 et &lt; 3 ans",COUNTIF(B236:$B$367,"Demi traitement")+COUNTIF($K$1:K235,"Demi traitement")&gt;=60),AND(Ancienneté="3 ans ou plus",COUNTIF(B236:$B$367,"Demi traitement")+COUNTIF($K$1:K235,"Demi traitement")&gt;=90))),"Sans traitement","Demi traitement"))))))</f>
        <v/>
      </c>
    </row>
    <row r="237" spans="1:11" x14ac:dyDescent="0.25">
      <c r="A237" s="7" t="e">
        <f t="shared" si="6"/>
        <v>#NUM!</v>
      </c>
      <c r="B23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37" s="8" t="str">
        <f>IF(Tableau_calcul[[#This Row],[Traitement]]&lt;&gt;K236,"début",IF(Tableau_calcul[[#This Row],[Traitement]]&lt;&gt;K238,"fin","continue"))</f>
        <v>continue</v>
      </c>
      <c r="E237" s="8">
        <f>COUNTIF($D$2:D237,"début")</f>
        <v>1</v>
      </c>
      <c r="F237" s="8" t="str">
        <f>CONCATENATE(IF(Tableau_calcul[[#This Row],[Traitement]]&lt;&gt;K236,"début",IF(Tableau_calcul[[#This Row],[Traitement]]&lt;&gt;K238,"fin","continue")),COUNTIF($D$2:D237,"début"))</f>
        <v>continue1</v>
      </c>
      <c r="G237" s="11" t="str">
        <f>IF(LEFT(Tableau_calcul[[#This Row],[agrégat.période]],5)="début",Tableau_calcul[[#This Row],[Date]],"")</f>
        <v/>
      </c>
      <c r="H237" s="11" t="str">
        <f>IF(AND(Tableau_calcul[[#This Row],[agrégat.période]]="début",D238&lt;&gt;"début"),VLOOKUP(CONCATENATE("fin",Tableau_calcul[[#This Row],[agrégat.num]]),Tableau_calcul[[agrégat.num.période]:[Date]],4,FALSE),IF(AND(Tableau_calcul[[#This Row],[agrégat.période]]="début",D238="début"),Tableau_calcul[[#This Row],[agrégat.début]],""))</f>
        <v/>
      </c>
      <c r="I237" s="7" t="str">
        <f t="shared" si="7"/>
        <v/>
      </c>
      <c r="J237" s="8">
        <f>COUNTIF('Calcul auto'!B237:$B$367,"Plein traitement")+COUNTIF($K$1:K236,"Plein traitement")</f>
        <v>0</v>
      </c>
      <c r="K23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auto'!B236:$B$367,"Plein traitement")+COUNTIF($K$1:K236,"Plein traitement"),COUNTIF('Calcul auto'!B237:B$367,"Plein traitement")+COUNTIF($K$1:K236,"Plein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ans",COUNTIF(B237:$B$367,"Demi traitement")+COUNTIF($K$1:K236,"Demi traitement")&gt;=30),AND(Ancienneté="&gt;= 2 et &lt; 3 ans",COUNTIF(B237:$B$367,"Demi traitement")+COUNTIF($K$1:K236,"Demi traitement")&gt;=60),AND(Ancienneté="3 ans ou plus",COUNTIF(B237:$B$367,"Demi traitement")+COUNTIF($K$1:K236,"Demi traitement")&gt;=90))),"Sans traitement","Demi traitement"))))))</f>
        <v/>
      </c>
    </row>
    <row r="238" spans="1:11" x14ac:dyDescent="0.25">
      <c r="A238" s="7" t="e">
        <f t="shared" si="6"/>
        <v>#NUM!</v>
      </c>
      <c r="B23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38" s="8" t="str">
        <f>IF(Tableau_calcul[[#This Row],[Traitement]]&lt;&gt;K237,"début",IF(Tableau_calcul[[#This Row],[Traitement]]&lt;&gt;K239,"fin","continue"))</f>
        <v>continue</v>
      </c>
      <c r="E238" s="8">
        <f>COUNTIF($D$2:D238,"début")</f>
        <v>1</v>
      </c>
      <c r="F238" s="8" t="str">
        <f>CONCATENATE(IF(Tableau_calcul[[#This Row],[Traitement]]&lt;&gt;K237,"début",IF(Tableau_calcul[[#This Row],[Traitement]]&lt;&gt;K239,"fin","continue")),COUNTIF($D$2:D238,"début"))</f>
        <v>continue1</v>
      </c>
      <c r="G238" s="11" t="str">
        <f>IF(LEFT(Tableau_calcul[[#This Row],[agrégat.période]],5)="début",Tableau_calcul[[#This Row],[Date]],"")</f>
        <v/>
      </c>
      <c r="H238" s="11" t="str">
        <f>IF(AND(Tableau_calcul[[#This Row],[agrégat.période]]="début",D239&lt;&gt;"début"),VLOOKUP(CONCATENATE("fin",Tableau_calcul[[#This Row],[agrégat.num]]),Tableau_calcul[[agrégat.num.période]:[Date]],4,FALSE),IF(AND(Tableau_calcul[[#This Row],[agrégat.période]]="début",D239="début"),Tableau_calcul[[#This Row],[agrégat.début]],""))</f>
        <v/>
      </c>
      <c r="I238" s="7" t="str">
        <f t="shared" si="7"/>
        <v/>
      </c>
      <c r="J238" s="8">
        <f>COUNTIF('Calcul auto'!B238:$B$367,"Plein traitement")+COUNTIF($K$1:K237,"Plein traitement")</f>
        <v>0</v>
      </c>
      <c r="K23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auto'!B237:$B$367,"Plein traitement")+COUNTIF($K$1:K237,"Plein traitement"),COUNTIF('Calcul auto'!B238:B$367,"Plein traitement")+COUNTIF($K$1:K237,"Plein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ans",COUNTIF(B238:$B$367,"Demi traitement")+COUNTIF($K$1:K237,"Demi traitement")&gt;=30),AND(Ancienneté="&gt;= 2 et &lt; 3 ans",COUNTIF(B238:$B$367,"Demi traitement")+COUNTIF($K$1:K237,"Demi traitement")&gt;=60),AND(Ancienneté="3 ans ou plus",COUNTIF(B238:$B$367,"Demi traitement")+COUNTIF($K$1:K237,"Demi traitement")&gt;=90))),"Sans traitement","Demi traitement"))))))</f>
        <v/>
      </c>
    </row>
    <row r="239" spans="1:11" x14ac:dyDescent="0.25">
      <c r="A239" s="7" t="e">
        <f t="shared" si="6"/>
        <v>#NUM!</v>
      </c>
      <c r="B23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39" s="8" t="str">
        <f>IF(Tableau_calcul[[#This Row],[Traitement]]&lt;&gt;K238,"début",IF(Tableau_calcul[[#This Row],[Traitement]]&lt;&gt;K240,"fin","continue"))</f>
        <v>continue</v>
      </c>
      <c r="E239" s="8">
        <f>COUNTIF($D$2:D239,"début")</f>
        <v>1</v>
      </c>
      <c r="F239" s="8" t="str">
        <f>CONCATENATE(IF(Tableau_calcul[[#This Row],[Traitement]]&lt;&gt;K238,"début",IF(Tableau_calcul[[#This Row],[Traitement]]&lt;&gt;K240,"fin","continue")),COUNTIF($D$2:D239,"début"))</f>
        <v>continue1</v>
      </c>
      <c r="G239" s="11" t="str">
        <f>IF(LEFT(Tableau_calcul[[#This Row],[agrégat.période]],5)="début",Tableau_calcul[[#This Row],[Date]],"")</f>
        <v/>
      </c>
      <c r="H239" s="11" t="str">
        <f>IF(AND(Tableau_calcul[[#This Row],[agrégat.période]]="début",D240&lt;&gt;"début"),VLOOKUP(CONCATENATE("fin",Tableau_calcul[[#This Row],[agrégat.num]]),Tableau_calcul[[agrégat.num.période]:[Date]],4,FALSE),IF(AND(Tableau_calcul[[#This Row],[agrégat.période]]="début",D240="début"),Tableau_calcul[[#This Row],[agrégat.début]],""))</f>
        <v/>
      </c>
      <c r="I239" s="7" t="str">
        <f t="shared" si="7"/>
        <v/>
      </c>
      <c r="J239" s="8">
        <f>COUNTIF('Calcul auto'!B239:$B$367,"Plein traitement")+COUNTIF($K$1:K238,"Plein traitement")</f>
        <v>0</v>
      </c>
      <c r="K23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auto'!B238:$B$367,"Plein traitement")+COUNTIF($K$1:K238,"Plein traitement"),COUNTIF('Calcul auto'!B239:B$367,"Plein traitement")+COUNTIF($K$1:K238,"Plein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ans",COUNTIF(B239:$B$367,"Demi traitement")+COUNTIF($K$1:K238,"Demi traitement")&gt;=30),AND(Ancienneté="&gt;= 2 et &lt; 3 ans",COUNTIF(B239:$B$367,"Demi traitement")+COUNTIF($K$1:K238,"Demi traitement")&gt;=60),AND(Ancienneté="3 ans ou plus",COUNTIF(B239:$B$367,"Demi traitement")+COUNTIF($K$1:K238,"Demi traitement")&gt;=90))),"Sans traitement","Demi traitement"))))))</f>
        <v/>
      </c>
    </row>
    <row r="240" spans="1:11" x14ac:dyDescent="0.25">
      <c r="A240" s="7" t="e">
        <f t="shared" si="6"/>
        <v>#NUM!</v>
      </c>
      <c r="B24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40" s="8" t="str">
        <f>IF(Tableau_calcul[[#This Row],[Traitement]]&lt;&gt;K239,"début",IF(Tableau_calcul[[#This Row],[Traitement]]&lt;&gt;K241,"fin","continue"))</f>
        <v>continue</v>
      </c>
      <c r="E240" s="8">
        <f>COUNTIF($D$2:D240,"début")</f>
        <v>1</v>
      </c>
      <c r="F240" s="8" t="str">
        <f>CONCATENATE(IF(Tableau_calcul[[#This Row],[Traitement]]&lt;&gt;K239,"début",IF(Tableau_calcul[[#This Row],[Traitement]]&lt;&gt;K241,"fin","continue")),COUNTIF($D$2:D240,"début"))</f>
        <v>continue1</v>
      </c>
      <c r="G240" s="11" t="str">
        <f>IF(LEFT(Tableau_calcul[[#This Row],[agrégat.période]],5)="début",Tableau_calcul[[#This Row],[Date]],"")</f>
        <v/>
      </c>
      <c r="H240" s="11" t="str">
        <f>IF(AND(Tableau_calcul[[#This Row],[agrégat.période]]="début",D241&lt;&gt;"début"),VLOOKUP(CONCATENATE("fin",Tableau_calcul[[#This Row],[agrégat.num]]),Tableau_calcul[[agrégat.num.période]:[Date]],4,FALSE),IF(AND(Tableau_calcul[[#This Row],[agrégat.période]]="début",D241="début"),Tableau_calcul[[#This Row],[agrégat.début]],""))</f>
        <v/>
      </c>
      <c r="I240" s="7" t="str">
        <f t="shared" si="7"/>
        <v/>
      </c>
      <c r="J240" s="8">
        <f>COUNTIF('Calcul auto'!B240:$B$367,"Plein traitement")+COUNTIF($K$1:K239,"Plein traitement")</f>
        <v>0</v>
      </c>
      <c r="K24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auto'!B239:$B$367,"Plein traitement")+COUNTIF($K$1:K239,"Plein traitement"),COUNTIF('Calcul auto'!B240:B$367,"Plein traitement")+COUNTIF($K$1:K239,"Plein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ans",COUNTIF(B240:$B$367,"Demi traitement")+COUNTIF($K$1:K239,"Demi traitement")&gt;=30),AND(Ancienneté="&gt;= 2 et &lt; 3 ans",COUNTIF(B240:$B$367,"Demi traitement")+COUNTIF($K$1:K239,"Demi traitement")&gt;=60),AND(Ancienneté="3 ans ou plus",COUNTIF(B240:$B$367,"Demi traitement")+COUNTIF($K$1:K239,"Demi traitement")&gt;=90))),"Sans traitement","Demi traitement"))))))</f>
        <v/>
      </c>
    </row>
    <row r="241" spans="1:11" x14ac:dyDescent="0.25">
      <c r="A241" s="7" t="e">
        <f t="shared" si="6"/>
        <v>#NUM!</v>
      </c>
      <c r="B24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41" s="8" t="str">
        <f>IF(Tableau_calcul[[#This Row],[Traitement]]&lt;&gt;K240,"début",IF(Tableau_calcul[[#This Row],[Traitement]]&lt;&gt;K242,"fin","continue"))</f>
        <v>continue</v>
      </c>
      <c r="E241" s="8">
        <f>COUNTIF($D$2:D241,"début")</f>
        <v>1</v>
      </c>
      <c r="F241" s="8" t="str">
        <f>CONCATENATE(IF(Tableau_calcul[[#This Row],[Traitement]]&lt;&gt;K240,"début",IF(Tableau_calcul[[#This Row],[Traitement]]&lt;&gt;K242,"fin","continue")),COUNTIF($D$2:D241,"début"))</f>
        <v>continue1</v>
      </c>
      <c r="G241" s="11" t="str">
        <f>IF(LEFT(Tableau_calcul[[#This Row],[agrégat.période]],5)="début",Tableau_calcul[[#This Row],[Date]],"")</f>
        <v/>
      </c>
      <c r="H241" s="11" t="str">
        <f>IF(AND(Tableau_calcul[[#This Row],[agrégat.période]]="début",D242&lt;&gt;"début"),VLOOKUP(CONCATENATE("fin",Tableau_calcul[[#This Row],[agrégat.num]]),Tableau_calcul[[agrégat.num.période]:[Date]],4,FALSE),IF(AND(Tableau_calcul[[#This Row],[agrégat.période]]="début",D242="début"),Tableau_calcul[[#This Row],[agrégat.début]],""))</f>
        <v/>
      </c>
      <c r="I241" s="7" t="str">
        <f t="shared" si="7"/>
        <v/>
      </c>
      <c r="J241" s="8">
        <f>COUNTIF('Calcul auto'!B241:$B$367,"Plein traitement")+COUNTIF($K$1:K240,"Plein traitement")</f>
        <v>0</v>
      </c>
      <c r="K24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auto'!B240:$B$367,"Plein traitement")+COUNTIF($K$1:K240,"Plein traitement"),COUNTIF('Calcul auto'!B241:B$367,"Plein traitement")+COUNTIF($K$1:K240,"Plein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ans",COUNTIF(B241:$B$367,"Demi traitement")+COUNTIF($K$1:K240,"Demi traitement")&gt;=30),AND(Ancienneté="&gt;= 2 et &lt; 3 ans",COUNTIF(B241:$B$367,"Demi traitement")+COUNTIF($K$1:K240,"Demi traitement")&gt;=60),AND(Ancienneté="3 ans ou plus",COUNTIF(B241:$B$367,"Demi traitement")+COUNTIF($K$1:K240,"Demi traitement")&gt;=90))),"Sans traitement","Demi traitement"))))))</f>
        <v/>
      </c>
    </row>
    <row r="242" spans="1:11" x14ac:dyDescent="0.25">
      <c r="A242" s="7" t="e">
        <f t="shared" si="6"/>
        <v>#NUM!</v>
      </c>
      <c r="B24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42" s="8" t="str">
        <f>IF(Tableau_calcul[[#This Row],[Traitement]]&lt;&gt;K241,"début",IF(Tableau_calcul[[#This Row],[Traitement]]&lt;&gt;K243,"fin","continue"))</f>
        <v>continue</v>
      </c>
      <c r="E242" s="8">
        <f>COUNTIF($D$2:D242,"début")</f>
        <v>1</v>
      </c>
      <c r="F242" s="8" t="str">
        <f>CONCATENATE(IF(Tableau_calcul[[#This Row],[Traitement]]&lt;&gt;K241,"début",IF(Tableau_calcul[[#This Row],[Traitement]]&lt;&gt;K243,"fin","continue")),COUNTIF($D$2:D242,"début"))</f>
        <v>continue1</v>
      </c>
      <c r="G242" s="11" t="str">
        <f>IF(LEFT(Tableau_calcul[[#This Row],[agrégat.période]],5)="début",Tableau_calcul[[#This Row],[Date]],"")</f>
        <v/>
      </c>
      <c r="H242" s="11" t="str">
        <f>IF(AND(Tableau_calcul[[#This Row],[agrégat.période]]="début",D243&lt;&gt;"début"),VLOOKUP(CONCATENATE("fin",Tableau_calcul[[#This Row],[agrégat.num]]),Tableau_calcul[[agrégat.num.période]:[Date]],4,FALSE),IF(AND(Tableau_calcul[[#This Row],[agrégat.période]]="début",D243="début"),Tableau_calcul[[#This Row],[agrégat.début]],""))</f>
        <v/>
      </c>
      <c r="I242" s="7" t="str">
        <f t="shared" si="7"/>
        <v/>
      </c>
      <c r="J242" s="8">
        <f>COUNTIF('Calcul auto'!B242:$B$367,"Plein traitement")+COUNTIF($K$1:K241,"Plein traitement")</f>
        <v>0</v>
      </c>
      <c r="K24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auto'!B241:$B$367,"Plein traitement")+COUNTIF($K$1:K241,"Plein traitement"),COUNTIF('Calcul auto'!B242:B$367,"Plein traitement")+COUNTIF($K$1:K241,"Plein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ans",COUNTIF(B242:$B$367,"Demi traitement")+COUNTIF($K$1:K241,"Demi traitement")&gt;=30),AND(Ancienneté="&gt;= 2 et &lt; 3 ans",COUNTIF(B242:$B$367,"Demi traitement")+COUNTIF($K$1:K241,"Demi traitement")&gt;=60),AND(Ancienneté="3 ans ou plus",COUNTIF(B242:$B$367,"Demi traitement")+COUNTIF($K$1:K241,"Demi traitement")&gt;=90))),"Sans traitement","Demi traitement"))))))</f>
        <v/>
      </c>
    </row>
    <row r="243" spans="1:11" x14ac:dyDescent="0.25">
      <c r="A243" s="7" t="e">
        <f t="shared" si="6"/>
        <v>#NUM!</v>
      </c>
      <c r="B24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43" s="8" t="str">
        <f>IF(Tableau_calcul[[#This Row],[Traitement]]&lt;&gt;K242,"début",IF(Tableau_calcul[[#This Row],[Traitement]]&lt;&gt;K244,"fin","continue"))</f>
        <v>continue</v>
      </c>
      <c r="E243" s="8">
        <f>COUNTIF($D$2:D243,"début")</f>
        <v>1</v>
      </c>
      <c r="F243" s="8" t="str">
        <f>CONCATENATE(IF(Tableau_calcul[[#This Row],[Traitement]]&lt;&gt;K242,"début",IF(Tableau_calcul[[#This Row],[Traitement]]&lt;&gt;K244,"fin","continue")),COUNTIF($D$2:D243,"début"))</f>
        <v>continue1</v>
      </c>
      <c r="G243" s="11" t="str">
        <f>IF(LEFT(Tableau_calcul[[#This Row],[agrégat.période]],5)="début",Tableau_calcul[[#This Row],[Date]],"")</f>
        <v/>
      </c>
      <c r="H243" s="11" t="str">
        <f>IF(AND(Tableau_calcul[[#This Row],[agrégat.période]]="début",D244&lt;&gt;"début"),VLOOKUP(CONCATENATE("fin",Tableau_calcul[[#This Row],[agrégat.num]]),Tableau_calcul[[agrégat.num.période]:[Date]],4,FALSE),IF(AND(Tableau_calcul[[#This Row],[agrégat.période]]="début",D244="début"),Tableau_calcul[[#This Row],[agrégat.début]],""))</f>
        <v/>
      </c>
      <c r="I243" s="7" t="str">
        <f t="shared" si="7"/>
        <v/>
      </c>
      <c r="J243" s="8">
        <f>COUNTIF('Calcul auto'!B243:$B$367,"Plein traitement")+COUNTIF($K$1:K242,"Plein traitement")</f>
        <v>0</v>
      </c>
      <c r="K24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auto'!B242:$B$367,"Plein traitement")+COUNTIF($K$1:K242,"Plein traitement"),COUNTIF('Calcul auto'!B243:B$367,"Plein traitement")+COUNTIF($K$1:K242,"Plein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ans",COUNTIF(B243:$B$367,"Demi traitement")+COUNTIF($K$1:K242,"Demi traitement")&gt;=30),AND(Ancienneté="&gt;= 2 et &lt; 3 ans",COUNTIF(B243:$B$367,"Demi traitement")+COUNTIF($K$1:K242,"Demi traitement")&gt;=60),AND(Ancienneté="3 ans ou plus",COUNTIF(B243:$B$367,"Demi traitement")+COUNTIF($K$1:K242,"Demi traitement")&gt;=90))),"Sans traitement","Demi traitement"))))))</f>
        <v/>
      </c>
    </row>
    <row r="244" spans="1:11" x14ac:dyDescent="0.25">
      <c r="A244" s="7" t="e">
        <f t="shared" si="6"/>
        <v>#NUM!</v>
      </c>
      <c r="B24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44" s="8" t="str">
        <f>IF(Tableau_calcul[[#This Row],[Traitement]]&lt;&gt;K243,"début",IF(Tableau_calcul[[#This Row],[Traitement]]&lt;&gt;K245,"fin","continue"))</f>
        <v>continue</v>
      </c>
      <c r="E244" s="8">
        <f>COUNTIF($D$2:D244,"début")</f>
        <v>1</v>
      </c>
      <c r="F244" s="8" t="str">
        <f>CONCATENATE(IF(Tableau_calcul[[#This Row],[Traitement]]&lt;&gt;K243,"début",IF(Tableau_calcul[[#This Row],[Traitement]]&lt;&gt;K245,"fin","continue")),COUNTIF($D$2:D244,"début"))</f>
        <v>continue1</v>
      </c>
      <c r="G244" s="11" t="str">
        <f>IF(LEFT(Tableau_calcul[[#This Row],[agrégat.période]],5)="début",Tableau_calcul[[#This Row],[Date]],"")</f>
        <v/>
      </c>
      <c r="H244" s="11" t="str">
        <f>IF(AND(Tableau_calcul[[#This Row],[agrégat.période]]="début",D245&lt;&gt;"début"),VLOOKUP(CONCATENATE("fin",Tableau_calcul[[#This Row],[agrégat.num]]),Tableau_calcul[[agrégat.num.période]:[Date]],4,FALSE),IF(AND(Tableau_calcul[[#This Row],[agrégat.période]]="début",D245="début"),Tableau_calcul[[#This Row],[agrégat.début]],""))</f>
        <v/>
      </c>
      <c r="I244" s="7" t="str">
        <f t="shared" si="7"/>
        <v/>
      </c>
      <c r="J244" s="8">
        <f>COUNTIF('Calcul auto'!B244:$B$367,"Plein traitement")+COUNTIF($K$1:K243,"Plein traitement")</f>
        <v>0</v>
      </c>
      <c r="K24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auto'!B243:$B$367,"Plein traitement")+COUNTIF($K$1:K243,"Plein traitement"),COUNTIF('Calcul auto'!B244:B$367,"Plein traitement")+COUNTIF($K$1:K243,"Plein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ans",COUNTIF(B244:$B$367,"Demi traitement")+COUNTIF($K$1:K243,"Demi traitement")&gt;=30),AND(Ancienneté="&gt;= 2 et &lt; 3 ans",COUNTIF(B244:$B$367,"Demi traitement")+COUNTIF($K$1:K243,"Demi traitement")&gt;=60),AND(Ancienneté="3 ans ou plus",COUNTIF(B244:$B$367,"Demi traitement")+COUNTIF($K$1:K243,"Demi traitement")&gt;=90))),"Sans traitement","Demi traitement"))))))</f>
        <v/>
      </c>
    </row>
    <row r="245" spans="1:11" x14ac:dyDescent="0.25">
      <c r="A245" s="7" t="e">
        <f t="shared" si="6"/>
        <v>#NUM!</v>
      </c>
      <c r="B24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45" s="8" t="str">
        <f>IF(Tableau_calcul[[#This Row],[Traitement]]&lt;&gt;K244,"début",IF(Tableau_calcul[[#This Row],[Traitement]]&lt;&gt;K246,"fin","continue"))</f>
        <v>continue</v>
      </c>
      <c r="E245" s="8">
        <f>COUNTIF($D$2:D245,"début")</f>
        <v>1</v>
      </c>
      <c r="F245" s="8" t="str">
        <f>CONCATENATE(IF(Tableau_calcul[[#This Row],[Traitement]]&lt;&gt;K244,"début",IF(Tableau_calcul[[#This Row],[Traitement]]&lt;&gt;K246,"fin","continue")),COUNTIF($D$2:D245,"début"))</f>
        <v>continue1</v>
      </c>
      <c r="G245" s="11" t="str">
        <f>IF(LEFT(Tableau_calcul[[#This Row],[agrégat.période]],5)="début",Tableau_calcul[[#This Row],[Date]],"")</f>
        <v/>
      </c>
      <c r="H245" s="11" t="str">
        <f>IF(AND(Tableau_calcul[[#This Row],[agrégat.période]]="début",D246&lt;&gt;"début"),VLOOKUP(CONCATENATE("fin",Tableau_calcul[[#This Row],[agrégat.num]]),Tableau_calcul[[agrégat.num.période]:[Date]],4,FALSE),IF(AND(Tableau_calcul[[#This Row],[agrégat.période]]="début",D246="début"),Tableau_calcul[[#This Row],[agrégat.début]],""))</f>
        <v/>
      </c>
      <c r="I245" s="7" t="str">
        <f t="shared" si="7"/>
        <v/>
      </c>
      <c r="J245" s="8">
        <f>COUNTIF('Calcul auto'!B245:$B$367,"Plein traitement")+COUNTIF($K$1:K244,"Plein traitement")</f>
        <v>0</v>
      </c>
      <c r="K24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auto'!B244:$B$367,"Plein traitement")+COUNTIF($K$1:K244,"Plein traitement"),COUNTIF('Calcul auto'!B245:B$367,"Plein traitement")+COUNTIF($K$1:K244,"Plein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ans",COUNTIF(B245:$B$367,"Demi traitement")+COUNTIF($K$1:K244,"Demi traitement")&gt;=30),AND(Ancienneté="&gt;= 2 et &lt; 3 ans",COUNTIF(B245:$B$367,"Demi traitement")+COUNTIF($K$1:K244,"Demi traitement")&gt;=60),AND(Ancienneté="3 ans ou plus",COUNTIF(B245:$B$367,"Demi traitement")+COUNTIF($K$1:K244,"Demi traitement")&gt;=90))),"Sans traitement","Demi traitement"))))))</f>
        <v/>
      </c>
    </row>
    <row r="246" spans="1:11" x14ac:dyDescent="0.25">
      <c r="A246" s="7" t="e">
        <f t="shared" si="6"/>
        <v>#NUM!</v>
      </c>
      <c r="B24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46" s="8" t="str">
        <f>IF(Tableau_calcul[[#This Row],[Traitement]]&lt;&gt;K245,"début",IF(Tableau_calcul[[#This Row],[Traitement]]&lt;&gt;K247,"fin","continue"))</f>
        <v>continue</v>
      </c>
      <c r="E246" s="8">
        <f>COUNTIF($D$2:D246,"début")</f>
        <v>1</v>
      </c>
      <c r="F246" s="8" t="str">
        <f>CONCATENATE(IF(Tableau_calcul[[#This Row],[Traitement]]&lt;&gt;K245,"début",IF(Tableau_calcul[[#This Row],[Traitement]]&lt;&gt;K247,"fin","continue")),COUNTIF($D$2:D246,"début"))</f>
        <v>continue1</v>
      </c>
      <c r="G246" s="11" t="str">
        <f>IF(LEFT(Tableau_calcul[[#This Row],[agrégat.période]],5)="début",Tableau_calcul[[#This Row],[Date]],"")</f>
        <v/>
      </c>
      <c r="H246" s="11" t="str">
        <f>IF(AND(Tableau_calcul[[#This Row],[agrégat.période]]="début",D247&lt;&gt;"début"),VLOOKUP(CONCATENATE("fin",Tableau_calcul[[#This Row],[agrégat.num]]),Tableau_calcul[[agrégat.num.période]:[Date]],4,FALSE),IF(AND(Tableau_calcul[[#This Row],[agrégat.période]]="début",D247="début"),Tableau_calcul[[#This Row],[agrégat.début]],""))</f>
        <v/>
      </c>
      <c r="I246" s="7" t="str">
        <f t="shared" si="7"/>
        <v/>
      </c>
      <c r="J246" s="8">
        <f>COUNTIF('Calcul auto'!B246:$B$367,"Plein traitement")+COUNTIF($K$1:K245,"Plein traitement")</f>
        <v>0</v>
      </c>
      <c r="K24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auto'!B245:$B$367,"Plein traitement")+COUNTIF($K$1:K245,"Plein traitement"),COUNTIF('Calcul auto'!B246:B$367,"Plein traitement")+COUNTIF($K$1:K245,"Plein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ans",COUNTIF(B246:$B$367,"Demi traitement")+COUNTIF($K$1:K245,"Demi traitement")&gt;=30),AND(Ancienneté="&gt;= 2 et &lt; 3 ans",COUNTIF(B246:$B$367,"Demi traitement")+COUNTIF($K$1:K245,"Demi traitement")&gt;=60),AND(Ancienneté="3 ans ou plus",COUNTIF(B246:$B$367,"Demi traitement")+COUNTIF($K$1:K245,"Demi traitement")&gt;=90))),"Sans traitement","Demi traitement"))))))</f>
        <v/>
      </c>
    </row>
    <row r="247" spans="1:11" x14ac:dyDescent="0.25">
      <c r="A247" s="7" t="e">
        <f t="shared" si="6"/>
        <v>#NUM!</v>
      </c>
      <c r="B24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47" s="8" t="str">
        <f>IF(Tableau_calcul[[#This Row],[Traitement]]&lt;&gt;K246,"début",IF(Tableau_calcul[[#This Row],[Traitement]]&lt;&gt;K248,"fin","continue"))</f>
        <v>continue</v>
      </c>
      <c r="E247" s="8">
        <f>COUNTIF($D$2:D247,"début")</f>
        <v>1</v>
      </c>
      <c r="F247" s="8" t="str">
        <f>CONCATENATE(IF(Tableau_calcul[[#This Row],[Traitement]]&lt;&gt;K246,"début",IF(Tableau_calcul[[#This Row],[Traitement]]&lt;&gt;K248,"fin","continue")),COUNTIF($D$2:D247,"début"))</f>
        <v>continue1</v>
      </c>
      <c r="G247" s="11" t="str">
        <f>IF(LEFT(Tableau_calcul[[#This Row],[agrégat.période]],5)="début",Tableau_calcul[[#This Row],[Date]],"")</f>
        <v/>
      </c>
      <c r="H247" s="11" t="str">
        <f>IF(AND(Tableau_calcul[[#This Row],[agrégat.période]]="début",D248&lt;&gt;"début"),VLOOKUP(CONCATENATE("fin",Tableau_calcul[[#This Row],[agrégat.num]]),Tableau_calcul[[agrégat.num.période]:[Date]],4,FALSE),IF(AND(Tableau_calcul[[#This Row],[agrégat.période]]="début",D248="début"),Tableau_calcul[[#This Row],[agrégat.début]],""))</f>
        <v/>
      </c>
      <c r="I247" s="7" t="str">
        <f t="shared" si="7"/>
        <v/>
      </c>
      <c r="J247" s="8">
        <f>COUNTIF('Calcul auto'!B247:$B$367,"Plein traitement")+COUNTIF($K$1:K246,"Plein traitement")</f>
        <v>0</v>
      </c>
      <c r="K24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auto'!B246:$B$367,"Plein traitement")+COUNTIF($K$1:K246,"Plein traitement"),COUNTIF('Calcul auto'!B247:B$367,"Plein traitement")+COUNTIF($K$1:K246,"Plein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ans",COUNTIF(B247:$B$367,"Demi traitement")+COUNTIF($K$1:K246,"Demi traitement")&gt;=30),AND(Ancienneté="&gt;= 2 et &lt; 3 ans",COUNTIF(B247:$B$367,"Demi traitement")+COUNTIF($K$1:K246,"Demi traitement")&gt;=60),AND(Ancienneté="3 ans ou plus",COUNTIF(B247:$B$367,"Demi traitement")+COUNTIF($K$1:K246,"Demi traitement")&gt;=90))),"Sans traitement","Demi traitement"))))))</f>
        <v/>
      </c>
    </row>
    <row r="248" spans="1:11" x14ac:dyDescent="0.25">
      <c r="A248" s="7" t="e">
        <f t="shared" si="6"/>
        <v>#NUM!</v>
      </c>
      <c r="B24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48" s="8" t="str">
        <f>IF(Tableau_calcul[[#This Row],[Traitement]]&lt;&gt;K247,"début",IF(Tableau_calcul[[#This Row],[Traitement]]&lt;&gt;K249,"fin","continue"))</f>
        <v>continue</v>
      </c>
      <c r="E248" s="8">
        <f>COUNTIF($D$2:D248,"début")</f>
        <v>1</v>
      </c>
      <c r="F248" s="8" t="str">
        <f>CONCATENATE(IF(Tableau_calcul[[#This Row],[Traitement]]&lt;&gt;K247,"début",IF(Tableau_calcul[[#This Row],[Traitement]]&lt;&gt;K249,"fin","continue")),COUNTIF($D$2:D248,"début"))</f>
        <v>continue1</v>
      </c>
      <c r="G248" s="11" t="str">
        <f>IF(LEFT(Tableau_calcul[[#This Row],[agrégat.période]],5)="début",Tableau_calcul[[#This Row],[Date]],"")</f>
        <v/>
      </c>
      <c r="H248" s="11" t="str">
        <f>IF(AND(Tableau_calcul[[#This Row],[agrégat.période]]="début",D249&lt;&gt;"début"),VLOOKUP(CONCATENATE("fin",Tableau_calcul[[#This Row],[agrégat.num]]),Tableau_calcul[[agrégat.num.période]:[Date]],4,FALSE),IF(AND(Tableau_calcul[[#This Row],[agrégat.période]]="début",D249="début"),Tableau_calcul[[#This Row],[agrégat.début]],""))</f>
        <v/>
      </c>
      <c r="I248" s="7" t="str">
        <f t="shared" si="7"/>
        <v/>
      </c>
      <c r="J248" s="8">
        <f>COUNTIF('Calcul auto'!B248:$B$367,"Plein traitement")+COUNTIF($K$1:K247,"Plein traitement")</f>
        <v>0</v>
      </c>
      <c r="K24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auto'!B247:$B$367,"Plein traitement")+COUNTIF($K$1:K247,"Plein traitement"),COUNTIF('Calcul auto'!B248:B$367,"Plein traitement")+COUNTIF($K$1:K247,"Plein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ans",COUNTIF(B248:$B$367,"Demi traitement")+COUNTIF($K$1:K247,"Demi traitement")&gt;=30),AND(Ancienneté="&gt;= 2 et &lt; 3 ans",COUNTIF(B248:$B$367,"Demi traitement")+COUNTIF($K$1:K247,"Demi traitement")&gt;=60),AND(Ancienneté="3 ans ou plus",COUNTIF(B248:$B$367,"Demi traitement")+COUNTIF($K$1:K247,"Demi traitement")&gt;=90))),"Sans traitement","Demi traitement"))))))</f>
        <v/>
      </c>
    </row>
    <row r="249" spans="1:11" x14ac:dyDescent="0.25">
      <c r="A249" s="7" t="e">
        <f t="shared" si="6"/>
        <v>#NUM!</v>
      </c>
      <c r="B24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49" s="8" t="str">
        <f>IF(Tableau_calcul[[#This Row],[Traitement]]&lt;&gt;K248,"début",IF(Tableau_calcul[[#This Row],[Traitement]]&lt;&gt;K250,"fin","continue"))</f>
        <v>continue</v>
      </c>
      <c r="E249" s="8">
        <f>COUNTIF($D$2:D249,"début")</f>
        <v>1</v>
      </c>
      <c r="F249" s="8" t="str">
        <f>CONCATENATE(IF(Tableau_calcul[[#This Row],[Traitement]]&lt;&gt;K248,"début",IF(Tableau_calcul[[#This Row],[Traitement]]&lt;&gt;K250,"fin","continue")),COUNTIF($D$2:D249,"début"))</f>
        <v>continue1</v>
      </c>
      <c r="G249" s="11" t="str">
        <f>IF(LEFT(Tableau_calcul[[#This Row],[agrégat.période]],5)="début",Tableau_calcul[[#This Row],[Date]],"")</f>
        <v/>
      </c>
      <c r="H249" s="11" t="str">
        <f>IF(AND(Tableau_calcul[[#This Row],[agrégat.période]]="début",D250&lt;&gt;"début"),VLOOKUP(CONCATENATE("fin",Tableau_calcul[[#This Row],[agrégat.num]]),Tableau_calcul[[agrégat.num.période]:[Date]],4,FALSE),IF(AND(Tableau_calcul[[#This Row],[agrégat.période]]="début",D250="début"),Tableau_calcul[[#This Row],[agrégat.début]],""))</f>
        <v/>
      </c>
      <c r="I249" s="7" t="str">
        <f t="shared" si="7"/>
        <v/>
      </c>
      <c r="J249" s="8">
        <f>COUNTIF('Calcul auto'!B249:$B$367,"Plein traitement")+COUNTIF($K$1:K248,"Plein traitement")</f>
        <v>0</v>
      </c>
      <c r="K24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auto'!B248:$B$367,"Plein traitement")+COUNTIF($K$1:K248,"Plein traitement"),COUNTIF('Calcul auto'!B249:B$367,"Plein traitement")+COUNTIF($K$1:K248,"Plein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ans",COUNTIF(B249:$B$367,"Demi traitement")+COUNTIF($K$1:K248,"Demi traitement")&gt;=30),AND(Ancienneté="&gt;= 2 et &lt; 3 ans",COUNTIF(B249:$B$367,"Demi traitement")+COUNTIF($K$1:K248,"Demi traitement")&gt;=60),AND(Ancienneté="3 ans ou plus",COUNTIF(B249:$B$367,"Demi traitement")+COUNTIF($K$1:K248,"Demi traitement")&gt;=90))),"Sans traitement","Demi traitement"))))))</f>
        <v/>
      </c>
    </row>
    <row r="250" spans="1:11" x14ac:dyDescent="0.25">
      <c r="A250" s="7" t="e">
        <f t="shared" si="6"/>
        <v>#NUM!</v>
      </c>
      <c r="B25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50" s="8" t="str">
        <f>IF(Tableau_calcul[[#This Row],[Traitement]]&lt;&gt;K249,"début",IF(Tableau_calcul[[#This Row],[Traitement]]&lt;&gt;K251,"fin","continue"))</f>
        <v>continue</v>
      </c>
      <c r="E250" s="8">
        <f>COUNTIF($D$2:D250,"début")</f>
        <v>1</v>
      </c>
      <c r="F250" s="8" t="str">
        <f>CONCATENATE(IF(Tableau_calcul[[#This Row],[Traitement]]&lt;&gt;K249,"début",IF(Tableau_calcul[[#This Row],[Traitement]]&lt;&gt;K251,"fin","continue")),COUNTIF($D$2:D250,"début"))</f>
        <v>continue1</v>
      </c>
      <c r="G250" s="11" t="str">
        <f>IF(LEFT(Tableau_calcul[[#This Row],[agrégat.période]],5)="début",Tableau_calcul[[#This Row],[Date]],"")</f>
        <v/>
      </c>
      <c r="H250" s="11" t="str">
        <f>IF(AND(Tableau_calcul[[#This Row],[agrégat.période]]="début",D251&lt;&gt;"début"),VLOOKUP(CONCATENATE("fin",Tableau_calcul[[#This Row],[agrégat.num]]),Tableau_calcul[[agrégat.num.période]:[Date]],4,FALSE),IF(AND(Tableau_calcul[[#This Row],[agrégat.période]]="début",D251="début"),Tableau_calcul[[#This Row],[agrégat.début]],""))</f>
        <v/>
      </c>
      <c r="I250" s="7" t="str">
        <f t="shared" si="7"/>
        <v/>
      </c>
      <c r="J250" s="8">
        <f>COUNTIF('Calcul auto'!B250:$B$367,"Plein traitement")+COUNTIF($K$1:K249,"Plein traitement")</f>
        <v>0</v>
      </c>
      <c r="K25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auto'!B249:$B$367,"Plein traitement")+COUNTIF($K$1:K249,"Plein traitement"),COUNTIF('Calcul auto'!B250:B$367,"Plein traitement")+COUNTIF($K$1:K249,"Plein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ans",COUNTIF(B250:$B$367,"Demi traitement")+COUNTIF($K$1:K249,"Demi traitement")&gt;=30),AND(Ancienneté="&gt;= 2 et &lt; 3 ans",COUNTIF(B250:$B$367,"Demi traitement")+COUNTIF($K$1:K249,"Demi traitement")&gt;=60),AND(Ancienneté="3 ans ou plus",COUNTIF(B250:$B$367,"Demi traitement")+COUNTIF($K$1:K249,"Demi traitement")&gt;=90))),"Sans traitement","Demi traitement"))))))</f>
        <v/>
      </c>
    </row>
    <row r="251" spans="1:11" x14ac:dyDescent="0.25">
      <c r="A251" s="7" t="e">
        <f t="shared" si="6"/>
        <v>#NUM!</v>
      </c>
      <c r="B25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51" s="8" t="str">
        <f>IF(Tableau_calcul[[#This Row],[Traitement]]&lt;&gt;K250,"début",IF(Tableau_calcul[[#This Row],[Traitement]]&lt;&gt;K252,"fin","continue"))</f>
        <v>continue</v>
      </c>
      <c r="E251" s="8">
        <f>COUNTIF($D$2:D251,"début")</f>
        <v>1</v>
      </c>
      <c r="F251" s="8" t="str">
        <f>CONCATENATE(IF(Tableau_calcul[[#This Row],[Traitement]]&lt;&gt;K250,"début",IF(Tableau_calcul[[#This Row],[Traitement]]&lt;&gt;K252,"fin","continue")),COUNTIF($D$2:D251,"début"))</f>
        <v>continue1</v>
      </c>
      <c r="G251" s="11" t="str">
        <f>IF(LEFT(Tableau_calcul[[#This Row],[agrégat.période]],5)="début",Tableau_calcul[[#This Row],[Date]],"")</f>
        <v/>
      </c>
      <c r="H251" s="11" t="str">
        <f>IF(AND(Tableau_calcul[[#This Row],[agrégat.période]]="début",D252&lt;&gt;"début"),VLOOKUP(CONCATENATE("fin",Tableau_calcul[[#This Row],[agrégat.num]]),Tableau_calcul[[agrégat.num.période]:[Date]],4,FALSE),IF(AND(Tableau_calcul[[#This Row],[agrégat.période]]="début",D252="début"),Tableau_calcul[[#This Row],[agrégat.début]],""))</f>
        <v/>
      </c>
      <c r="I251" s="7" t="str">
        <f t="shared" si="7"/>
        <v/>
      </c>
      <c r="J251" s="8">
        <f>COUNTIF('Calcul auto'!B251:$B$367,"Plein traitement")+COUNTIF($K$1:K250,"Plein traitement")</f>
        <v>0</v>
      </c>
      <c r="K25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auto'!B250:$B$367,"Plein traitement")+COUNTIF($K$1:K250,"Plein traitement"),COUNTIF('Calcul auto'!B251:B$367,"Plein traitement")+COUNTIF($K$1:K250,"Plein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ans",COUNTIF(B251:$B$367,"Demi traitement")+COUNTIF($K$1:K250,"Demi traitement")&gt;=30),AND(Ancienneté="&gt;= 2 et &lt; 3 ans",COUNTIF(B251:$B$367,"Demi traitement")+COUNTIF($K$1:K250,"Demi traitement")&gt;=60),AND(Ancienneté="3 ans ou plus",COUNTIF(B251:$B$367,"Demi traitement")+COUNTIF($K$1:K250,"Demi traitement")&gt;=90))),"Sans traitement","Demi traitement"))))))</f>
        <v/>
      </c>
    </row>
    <row r="252" spans="1:11" x14ac:dyDescent="0.25">
      <c r="A252" s="7" t="e">
        <f t="shared" si="6"/>
        <v>#NUM!</v>
      </c>
      <c r="B25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52" s="8" t="str">
        <f>IF(Tableau_calcul[[#This Row],[Traitement]]&lt;&gt;K251,"début",IF(Tableau_calcul[[#This Row],[Traitement]]&lt;&gt;K253,"fin","continue"))</f>
        <v>continue</v>
      </c>
      <c r="E252" s="8">
        <f>COUNTIF($D$2:D252,"début")</f>
        <v>1</v>
      </c>
      <c r="F252" s="8" t="str">
        <f>CONCATENATE(IF(Tableau_calcul[[#This Row],[Traitement]]&lt;&gt;K251,"début",IF(Tableau_calcul[[#This Row],[Traitement]]&lt;&gt;K253,"fin","continue")),COUNTIF($D$2:D252,"début"))</f>
        <v>continue1</v>
      </c>
      <c r="G252" s="11" t="str">
        <f>IF(LEFT(Tableau_calcul[[#This Row],[agrégat.période]],5)="début",Tableau_calcul[[#This Row],[Date]],"")</f>
        <v/>
      </c>
      <c r="H252" s="11" t="str">
        <f>IF(AND(Tableau_calcul[[#This Row],[agrégat.période]]="début",D253&lt;&gt;"début"),VLOOKUP(CONCATENATE("fin",Tableau_calcul[[#This Row],[agrégat.num]]),Tableau_calcul[[agrégat.num.période]:[Date]],4,FALSE),IF(AND(Tableau_calcul[[#This Row],[agrégat.période]]="début",D253="début"),Tableau_calcul[[#This Row],[agrégat.début]],""))</f>
        <v/>
      </c>
      <c r="I252" s="7" t="str">
        <f t="shared" si="7"/>
        <v/>
      </c>
      <c r="J252" s="8">
        <f>COUNTIF('Calcul auto'!B252:$B$367,"Plein traitement")+COUNTIF($K$1:K251,"Plein traitement")</f>
        <v>0</v>
      </c>
      <c r="K25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auto'!B251:$B$367,"Plein traitement")+COUNTIF($K$1:K251,"Plein traitement"),COUNTIF('Calcul auto'!B252:B$367,"Plein traitement")+COUNTIF($K$1:K251,"Plein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ans",COUNTIF(B252:$B$367,"Demi traitement")+COUNTIF($K$1:K251,"Demi traitement")&gt;=30),AND(Ancienneté="&gt;= 2 et &lt; 3 ans",COUNTIF(B252:$B$367,"Demi traitement")+COUNTIF($K$1:K251,"Demi traitement")&gt;=60),AND(Ancienneté="3 ans ou plus",COUNTIF(B252:$B$367,"Demi traitement")+COUNTIF($K$1:K251,"Demi traitement")&gt;=90))),"Sans traitement","Demi traitement"))))))</f>
        <v/>
      </c>
    </row>
    <row r="253" spans="1:11" x14ac:dyDescent="0.25">
      <c r="A253" s="7" t="e">
        <f t="shared" si="6"/>
        <v>#NUM!</v>
      </c>
      <c r="B25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53" s="8" t="str">
        <f>IF(Tableau_calcul[[#This Row],[Traitement]]&lt;&gt;K252,"début",IF(Tableau_calcul[[#This Row],[Traitement]]&lt;&gt;K254,"fin","continue"))</f>
        <v>continue</v>
      </c>
      <c r="E253" s="8">
        <f>COUNTIF($D$2:D253,"début")</f>
        <v>1</v>
      </c>
      <c r="F253" s="8" t="str">
        <f>CONCATENATE(IF(Tableau_calcul[[#This Row],[Traitement]]&lt;&gt;K252,"début",IF(Tableau_calcul[[#This Row],[Traitement]]&lt;&gt;K254,"fin","continue")),COUNTIF($D$2:D253,"début"))</f>
        <v>continue1</v>
      </c>
      <c r="G253" s="11" t="str">
        <f>IF(LEFT(Tableau_calcul[[#This Row],[agrégat.période]],5)="début",Tableau_calcul[[#This Row],[Date]],"")</f>
        <v/>
      </c>
      <c r="H253" s="11" t="str">
        <f>IF(AND(Tableau_calcul[[#This Row],[agrégat.période]]="début",D254&lt;&gt;"début"),VLOOKUP(CONCATENATE("fin",Tableau_calcul[[#This Row],[agrégat.num]]),Tableau_calcul[[agrégat.num.période]:[Date]],4,FALSE),IF(AND(Tableau_calcul[[#This Row],[agrégat.période]]="début",D254="début"),Tableau_calcul[[#This Row],[agrégat.début]],""))</f>
        <v/>
      </c>
      <c r="I253" s="7" t="str">
        <f t="shared" si="7"/>
        <v/>
      </c>
      <c r="J253" s="8">
        <f>COUNTIF('Calcul auto'!B253:$B$367,"Plein traitement")+COUNTIF($K$1:K252,"Plein traitement")</f>
        <v>0</v>
      </c>
      <c r="K25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auto'!B252:$B$367,"Plein traitement")+COUNTIF($K$1:K252,"Plein traitement"),COUNTIF('Calcul auto'!B253:B$367,"Plein traitement")+COUNTIF($K$1:K252,"Plein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ans",COUNTIF(B253:$B$367,"Demi traitement")+COUNTIF($K$1:K252,"Demi traitement")&gt;=30),AND(Ancienneté="&gt;= 2 et &lt; 3 ans",COUNTIF(B253:$B$367,"Demi traitement")+COUNTIF($K$1:K252,"Demi traitement")&gt;=60),AND(Ancienneté="3 ans ou plus",COUNTIF(B253:$B$367,"Demi traitement")+COUNTIF($K$1:K252,"Demi traitement")&gt;=90))),"Sans traitement","Demi traitement"))))))</f>
        <v/>
      </c>
    </row>
    <row r="254" spans="1:11" x14ac:dyDescent="0.25">
      <c r="A254" s="7" t="e">
        <f t="shared" si="6"/>
        <v>#NUM!</v>
      </c>
      <c r="B25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54" s="8" t="str">
        <f>IF(Tableau_calcul[[#This Row],[Traitement]]&lt;&gt;K253,"début",IF(Tableau_calcul[[#This Row],[Traitement]]&lt;&gt;K255,"fin","continue"))</f>
        <v>continue</v>
      </c>
      <c r="E254" s="8">
        <f>COUNTIF($D$2:D254,"début")</f>
        <v>1</v>
      </c>
      <c r="F254" s="8" t="str">
        <f>CONCATENATE(IF(Tableau_calcul[[#This Row],[Traitement]]&lt;&gt;K253,"début",IF(Tableau_calcul[[#This Row],[Traitement]]&lt;&gt;K255,"fin","continue")),COUNTIF($D$2:D254,"début"))</f>
        <v>continue1</v>
      </c>
      <c r="G254" s="11" t="str">
        <f>IF(LEFT(Tableau_calcul[[#This Row],[agrégat.période]],5)="début",Tableau_calcul[[#This Row],[Date]],"")</f>
        <v/>
      </c>
      <c r="H254" s="11" t="str">
        <f>IF(AND(Tableau_calcul[[#This Row],[agrégat.période]]="début",D255&lt;&gt;"début"),VLOOKUP(CONCATENATE("fin",Tableau_calcul[[#This Row],[agrégat.num]]),Tableau_calcul[[agrégat.num.période]:[Date]],4,FALSE),IF(AND(Tableau_calcul[[#This Row],[agrégat.période]]="début",D255="début"),Tableau_calcul[[#This Row],[agrégat.début]],""))</f>
        <v/>
      </c>
      <c r="I254" s="7" t="str">
        <f t="shared" si="7"/>
        <v/>
      </c>
      <c r="J254" s="8">
        <f>COUNTIF('Calcul auto'!B254:$B$367,"Plein traitement")+COUNTIF($K$1:K253,"Plein traitement")</f>
        <v>0</v>
      </c>
      <c r="K25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auto'!B253:$B$367,"Plein traitement")+COUNTIF($K$1:K253,"Plein traitement"),COUNTIF('Calcul auto'!B254:B$367,"Plein traitement")+COUNTIF($K$1:K253,"Plein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ans",COUNTIF(B254:$B$367,"Demi traitement")+COUNTIF($K$1:K253,"Demi traitement")&gt;=30),AND(Ancienneté="&gt;= 2 et &lt; 3 ans",COUNTIF(B254:$B$367,"Demi traitement")+COUNTIF($K$1:K253,"Demi traitement")&gt;=60),AND(Ancienneté="3 ans ou plus",COUNTIF(B254:$B$367,"Demi traitement")+COUNTIF($K$1:K253,"Demi traitement")&gt;=90))),"Sans traitement","Demi traitement"))))))</f>
        <v/>
      </c>
    </row>
    <row r="255" spans="1:11" x14ac:dyDescent="0.25">
      <c r="A255" s="7" t="e">
        <f t="shared" si="6"/>
        <v>#NUM!</v>
      </c>
      <c r="B25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55" s="8" t="str">
        <f>IF(Tableau_calcul[[#This Row],[Traitement]]&lt;&gt;K254,"début",IF(Tableau_calcul[[#This Row],[Traitement]]&lt;&gt;K256,"fin","continue"))</f>
        <v>continue</v>
      </c>
      <c r="E255" s="8">
        <f>COUNTIF($D$2:D255,"début")</f>
        <v>1</v>
      </c>
      <c r="F255" s="8" t="str">
        <f>CONCATENATE(IF(Tableau_calcul[[#This Row],[Traitement]]&lt;&gt;K254,"début",IF(Tableau_calcul[[#This Row],[Traitement]]&lt;&gt;K256,"fin","continue")),COUNTIF($D$2:D255,"début"))</f>
        <v>continue1</v>
      </c>
      <c r="G255" s="11" t="str">
        <f>IF(LEFT(Tableau_calcul[[#This Row],[agrégat.période]],5)="début",Tableau_calcul[[#This Row],[Date]],"")</f>
        <v/>
      </c>
      <c r="H255" s="11" t="str">
        <f>IF(AND(Tableau_calcul[[#This Row],[agrégat.période]]="début",D256&lt;&gt;"début"),VLOOKUP(CONCATENATE("fin",Tableau_calcul[[#This Row],[agrégat.num]]),Tableau_calcul[[agrégat.num.période]:[Date]],4,FALSE),IF(AND(Tableau_calcul[[#This Row],[agrégat.période]]="début",D256="début"),Tableau_calcul[[#This Row],[agrégat.début]],""))</f>
        <v/>
      </c>
      <c r="I255" s="7" t="str">
        <f t="shared" si="7"/>
        <v/>
      </c>
      <c r="J255" s="8">
        <f>COUNTIF('Calcul auto'!B255:$B$367,"Plein traitement")+COUNTIF($K$1:K254,"Plein traitement")</f>
        <v>0</v>
      </c>
      <c r="K25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auto'!B254:$B$367,"Plein traitement")+COUNTIF($K$1:K254,"Plein traitement"),COUNTIF('Calcul auto'!B255:B$367,"Plein traitement")+COUNTIF($K$1:K254,"Plein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ans",COUNTIF(B255:$B$367,"Demi traitement")+COUNTIF($K$1:K254,"Demi traitement")&gt;=30),AND(Ancienneté="&gt;= 2 et &lt; 3 ans",COUNTIF(B255:$B$367,"Demi traitement")+COUNTIF($K$1:K254,"Demi traitement")&gt;=60),AND(Ancienneté="3 ans ou plus",COUNTIF(B255:$B$367,"Demi traitement")+COUNTIF($K$1:K254,"Demi traitement")&gt;=90))),"Sans traitement","Demi traitement"))))))</f>
        <v/>
      </c>
    </row>
    <row r="256" spans="1:11" x14ac:dyDescent="0.25">
      <c r="A256" s="7" t="e">
        <f t="shared" si="6"/>
        <v>#NUM!</v>
      </c>
      <c r="B25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56" s="8" t="str">
        <f>IF(Tableau_calcul[[#This Row],[Traitement]]&lt;&gt;K255,"début",IF(Tableau_calcul[[#This Row],[Traitement]]&lt;&gt;K257,"fin","continue"))</f>
        <v>continue</v>
      </c>
      <c r="E256" s="8">
        <f>COUNTIF($D$2:D256,"début")</f>
        <v>1</v>
      </c>
      <c r="F256" s="8" t="str">
        <f>CONCATENATE(IF(Tableau_calcul[[#This Row],[Traitement]]&lt;&gt;K255,"début",IF(Tableau_calcul[[#This Row],[Traitement]]&lt;&gt;K257,"fin","continue")),COUNTIF($D$2:D256,"début"))</f>
        <v>continue1</v>
      </c>
      <c r="G256" s="11" t="str">
        <f>IF(LEFT(Tableau_calcul[[#This Row],[agrégat.période]],5)="début",Tableau_calcul[[#This Row],[Date]],"")</f>
        <v/>
      </c>
      <c r="H256" s="11" t="str">
        <f>IF(AND(Tableau_calcul[[#This Row],[agrégat.période]]="début",D257&lt;&gt;"début"),VLOOKUP(CONCATENATE("fin",Tableau_calcul[[#This Row],[agrégat.num]]),Tableau_calcul[[agrégat.num.période]:[Date]],4,FALSE),IF(AND(Tableau_calcul[[#This Row],[agrégat.période]]="début",D257="début"),Tableau_calcul[[#This Row],[agrégat.début]],""))</f>
        <v/>
      </c>
      <c r="I256" s="7" t="str">
        <f t="shared" si="7"/>
        <v/>
      </c>
      <c r="J256" s="8">
        <f>COUNTIF('Calcul auto'!B256:$B$367,"Plein traitement")+COUNTIF($K$1:K255,"Plein traitement")</f>
        <v>0</v>
      </c>
      <c r="K25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auto'!B255:$B$367,"Plein traitement")+COUNTIF($K$1:K255,"Plein traitement"),COUNTIF('Calcul auto'!B256:B$367,"Plein traitement")+COUNTIF($K$1:K255,"Plein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ans",COUNTIF(B256:$B$367,"Demi traitement")+COUNTIF($K$1:K255,"Demi traitement")&gt;=30),AND(Ancienneté="&gt;= 2 et &lt; 3 ans",COUNTIF(B256:$B$367,"Demi traitement")+COUNTIF($K$1:K255,"Demi traitement")&gt;=60),AND(Ancienneté="3 ans ou plus",COUNTIF(B256:$B$367,"Demi traitement")+COUNTIF($K$1:K255,"Demi traitement")&gt;=90))),"Sans traitement","Demi traitement"))))))</f>
        <v/>
      </c>
    </row>
    <row r="257" spans="1:11" x14ac:dyDescent="0.25">
      <c r="A257" s="7" t="e">
        <f t="shared" si="6"/>
        <v>#NUM!</v>
      </c>
      <c r="B25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57" s="8" t="str">
        <f>IF(Tableau_calcul[[#This Row],[Traitement]]&lt;&gt;K256,"début",IF(Tableau_calcul[[#This Row],[Traitement]]&lt;&gt;K258,"fin","continue"))</f>
        <v>continue</v>
      </c>
      <c r="E257" s="8">
        <f>COUNTIF($D$2:D257,"début")</f>
        <v>1</v>
      </c>
      <c r="F257" s="8" t="str">
        <f>CONCATENATE(IF(Tableau_calcul[[#This Row],[Traitement]]&lt;&gt;K256,"début",IF(Tableau_calcul[[#This Row],[Traitement]]&lt;&gt;K258,"fin","continue")),COUNTIF($D$2:D257,"début"))</f>
        <v>continue1</v>
      </c>
      <c r="G257" s="11" t="str">
        <f>IF(LEFT(Tableau_calcul[[#This Row],[agrégat.période]],5)="début",Tableau_calcul[[#This Row],[Date]],"")</f>
        <v/>
      </c>
      <c r="H257" s="11" t="str">
        <f>IF(AND(Tableau_calcul[[#This Row],[agrégat.période]]="début",D258&lt;&gt;"début"),VLOOKUP(CONCATENATE("fin",Tableau_calcul[[#This Row],[agrégat.num]]),Tableau_calcul[[agrégat.num.période]:[Date]],4,FALSE),IF(AND(Tableau_calcul[[#This Row],[agrégat.période]]="début",D258="début"),Tableau_calcul[[#This Row],[agrégat.début]],""))</f>
        <v/>
      </c>
      <c r="I257" s="7" t="str">
        <f t="shared" si="7"/>
        <v/>
      </c>
      <c r="J257" s="8">
        <f>COUNTIF('Calcul auto'!B257:$B$367,"Plein traitement")+COUNTIF($K$1:K256,"Plein traitement")</f>
        <v>0</v>
      </c>
      <c r="K25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auto'!B256:$B$367,"Plein traitement")+COUNTIF($K$1:K256,"Plein traitement"),COUNTIF('Calcul auto'!B257:B$367,"Plein traitement")+COUNTIF($K$1:K256,"Plein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ans",COUNTIF(B257:$B$367,"Demi traitement")+COUNTIF($K$1:K256,"Demi traitement")&gt;=30),AND(Ancienneté="&gt;= 2 et &lt; 3 ans",COUNTIF(B257:$B$367,"Demi traitement")+COUNTIF($K$1:K256,"Demi traitement")&gt;=60),AND(Ancienneté="3 ans ou plus",COUNTIF(B257:$B$367,"Demi traitement")+COUNTIF($K$1:K256,"Demi traitement")&gt;=90))),"Sans traitement","Demi traitement"))))))</f>
        <v/>
      </c>
    </row>
    <row r="258" spans="1:11" x14ac:dyDescent="0.25">
      <c r="A258" s="7" t="e">
        <f t="shared" si="6"/>
        <v>#NUM!</v>
      </c>
      <c r="B25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58" s="8" t="str">
        <f>IF(Tableau_calcul[[#This Row],[Traitement]]&lt;&gt;K257,"début",IF(Tableau_calcul[[#This Row],[Traitement]]&lt;&gt;K259,"fin","continue"))</f>
        <v>continue</v>
      </c>
      <c r="E258" s="8">
        <f>COUNTIF($D$2:D258,"début")</f>
        <v>1</v>
      </c>
      <c r="F258" s="8" t="str">
        <f>CONCATENATE(IF(Tableau_calcul[[#This Row],[Traitement]]&lt;&gt;K257,"début",IF(Tableau_calcul[[#This Row],[Traitement]]&lt;&gt;K259,"fin","continue")),COUNTIF($D$2:D258,"début"))</f>
        <v>continue1</v>
      </c>
      <c r="G258" s="11" t="str">
        <f>IF(LEFT(Tableau_calcul[[#This Row],[agrégat.période]],5)="début",Tableau_calcul[[#This Row],[Date]],"")</f>
        <v/>
      </c>
      <c r="H258" s="11" t="str">
        <f>IF(AND(Tableau_calcul[[#This Row],[agrégat.période]]="début",D259&lt;&gt;"début"),VLOOKUP(CONCATENATE("fin",Tableau_calcul[[#This Row],[agrégat.num]]),Tableau_calcul[[agrégat.num.période]:[Date]],4,FALSE),IF(AND(Tableau_calcul[[#This Row],[agrégat.période]]="début",D259="début"),Tableau_calcul[[#This Row],[agrégat.début]],""))</f>
        <v/>
      </c>
      <c r="I258" s="7" t="str">
        <f t="shared" si="7"/>
        <v/>
      </c>
      <c r="J258" s="8">
        <f>COUNTIF('Calcul auto'!B258:$B$367,"Plein traitement")+COUNTIF($K$1:K257,"Plein traitement")</f>
        <v>0</v>
      </c>
      <c r="K25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auto'!B257:$B$367,"Plein traitement")+COUNTIF($K$1:K257,"Plein traitement"),COUNTIF('Calcul auto'!B258:B$367,"Plein traitement")+COUNTIF($K$1:K257,"Plein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ans",COUNTIF(B258:$B$367,"Demi traitement")+COUNTIF($K$1:K257,"Demi traitement")&gt;=30),AND(Ancienneté="&gt;= 2 et &lt; 3 ans",COUNTIF(B258:$B$367,"Demi traitement")+COUNTIF($K$1:K257,"Demi traitement")&gt;=60),AND(Ancienneté="3 ans ou plus",COUNTIF(B258:$B$367,"Demi traitement")+COUNTIF($K$1:K257,"Demi traitement")&gt;=90))),"Sans traitement","Demi traitement"))))))</f>
        <v/>
      </c>
    </row>
    <row r="259" spans="1:11" x14ac:dyDescent="0.25">
      <c r="A259" s="7" t="e">
        <f t="shared" ref="A259:A322" si="8">A258+1</f>
        <v>#NUM!</v>
      </c>
      <c r="B25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59" s="8" t="str">
        <f>IF(Tableau_calcul[[#This Row],[Traitement]]&lt;&gt;K258,"début",IF(Tableau_calcul[[#This Row],[Traitement]]&lt;&gt;K260,"fin","continue"))</f>
        <v>continue</v>
      </c>
      <c r="E259" s="8">
        <f>COUNTIF($D$2:D259,"début")</f>
        <v>1</v>
      </c>
      <c r="F259" s="8" t="str">
        <f>CONCATENATE(IF(Tableau_calcul[[#This Row],[Traitement]]&lt;&gt;K258,"début",IF(Tableau_calcul[[#This Row],[Traitement]]&lt;&gt;K260,"fin","continue")),COUNTIF($D$2:D259,"début"))</f>
        <v>continue1</v>
      </c>
      <c r="G259" s="11" t="str">
        <f>IF(LEFT(Tableau_calcul[[#This Row],[agrégat.période]],5)="début",Tableau_calcul[[#This Row],[Date]],"")</f>
        <v/>
      </c>
      <c r="H259" s="11" t="str">
        <f>IF(AND(Tableau_calcul[[#This Row],[agrégat.période]]="début",D260&lt;&gt;"début"),VLOOKUP(CONCATENATE("fin",Tableau_calcul[[#This Row],[agrégat.num]]),Tableau_calcul[[agrégat.num.période]:[Date]],4,FALSE),IF(AND(Tableau_calcul[[#This Row],[agrégat.période]]="début",D260="début"),Tableau_calcul[[#This Row],[agrégat.début]],""))</f>
        <v/>
      </c>
      <c r="I259" s="7" t="str">
        <f t="shared" si="7"/>
        <v/>
      </c>
      <c r="J259" s="8">
        <f>COUNTIF('Calcul auto'!B259:$B$367,"Plein traitement")+COUNTIF($K$1:K258,"Plein traitement")</f>
        <v>0</v>
      </c>
      <c r="K25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auto'!B258:$B$367,"Plein traitement")+COUNTIF($K$1:K258,"Plein traitement"),COUNTIF('Calcul auto'!B259:B$367,"Plein traitement")+COUNTIF($K$1:K258,"Plein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ans",COUNTIF(B259:$B$367,"Demi traitement")+COUNTIF($K$1:K258,"Demi traitement")&gt;=30),AND(Ancienneté="&gt;= 2 et &lt; 3 ans",COUNTIF(B259:$B$367,"Demi traitement")+COUNTIF($K$1:K258,"Demi traitement")&gt;=60),AND(Ancienneté="3 ans ou plus",COUNTIF(B259:$B$367,"Demi traitement")+COUNTIF($K$1:K258,"Demi traitement")&gt;=90))),"Sans traitement","Demi traitement"))))))</f>
        <v/>
      </c>
    </row>
    <row r="260" spans="1:11" x14ac:dyDescent="0.25">
      <c r="A260" s="7" t="e">
        <f t="shared" si="8"/>
        <v>#NUM!</v>
      </c>
      <c r="B26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60" s="8" t="str">
        <f>IF(Tableau_calcul[[#This Row],[Traitement]]&lt;&gt;K259,"début",IF(Tableau_calcul[[#This Row],[Traitement]]&lt;&gt;K261,"fin","continue"))</f>
        <v>continue</v>
      </c>
      <c r="E260" s="8">
        <f>COUNTIF($D$2:D260,"début")</f>
        <v>1</v>
      </c>
      <c r="F260" s="8" t="str">
        <f>CONCATENATE(IF(Tableau_calcul[[#This Row],[Traitement]]&lt;&gt;K259,"début",IF(Tableau_calcul[[#This Row],[Traitement]]&lt;&gt;K261,"fin","continue")),COUNTIF($D$2:D260,"début"))</f>
        <v>continue1</v>
      </c>
      <c r="G260" s="11" t="str">
        <f>IF(LEFT(Tableau_calcul[[#This Row],[agrégat.période]],5)="début",Tableau_calcul[[#This Row],[Date]],"")</f>
        <v/>
      </c>
      <c r="H260" s="11" t="str">
        <f>IF(AND(Tableau_calcul[[#This Row],[agrégat.période]]="début",D261&lt;&gt;"début"),VLOOKUP(CONCATENATE("fin",Tableau_calcul[[#This Row],[agrégat.num]]),Tableau_calcul[[agrégat.num.période]:[Date]],4,FALSE),IF(AND(Tableau_calcul[[#This Row],[agrégat.période]]="début",D261="début"),Tableau_calcul[[#This Row],[agrégat.début]],""))</f>
        <v/>
      </c>
      <c r="I260" s="7" t="str">
        <f t="shared" ref="I260:I323" si="9">IF(I259="","",I259+1)</f>
        <v/>
      </c>
      <c r="J260" s="8">
        <f>COUNTIF('Calcul auto'!B260:$B$367,"Plein traitement")+COUNTIF($K$1:K259,"Plein traitement")</f>
        <v>0</v>
      </c>
      <c r="K26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auto'!B259:$B$367,"Plein traitement")+COUNTIF($K$1:K259,"Plein traitement"),COUNTIF('Calcul auto'!B260:B$367,"Plein traitement")+COUNTIF($K$1:K259,"Plein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ans",COUNTIF(B260:$B$367,"Demi traitement")+COUNTIF($K$1:K259,"Demi traitement")&gt;=30),AND(Ancienneté="&gt;= 2 et &lt; 3 ans",COUNTIF(B260:$B$367,"Demi traitement")+COUNTIF($K$1:K259,"Demi traitement")&gt;=60),AND(Ancienneté="3 ans ou plus",COUNTIF(B260:$B$367,"Demi traitement")+COUNTIF($K$1:K259,"Demi traitement")&gt;=90))),"Sans traitement","Demi traitement"))))))</f>
        <v/>
      </c>
    </row>
    <row r="261" spans="1:11" x14ac:dyDescent="0.25">
      <c r="A261" s="7" t="e">
        <f t="shared" si="8"/>
        <v>#NUM!</v>
      </c>
      <c r="B26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61" s="8" t="str">
        <f>IF(Tableau_calcul[[#This Row],[Traitement]]&lt;&gt;K260,"début",IF(Tableau_calcul[[#This Row],[Traitement]]&lt;&gt;K262,"fin","continue"))</f>
        <v>continue</v>
      </c>
      <c r="E261" s="8">
        <f>COUNTIF($D$2:D261,"début")</f>
        <v>1</v>
      </c>
      <c r="F261" s="8" t="str">
        <f>CONCATENATE(IF(Tableau_calcul[[#This Row],[Traitement]]&lt;&gt;K260,"début",IF(Tableau_calcul[[#This Row],[Traitement]]&lt;&gt;K262,"fin","continue")),COUNTIF($D$2:D261,"début"))</f>
        <v>continue1</v>
      </c>
      <c r="G261" s="11" t="str">
        <f>IF(LEFT(Tableau_calcul[[#This Row],[agrégat.période]],5)="début",Tableau_calcul[[#This Row],[Date]],"")</f>
        <v/>
      </c>
      <c r="H261" s="11" t="str">
        <f>IF(AND(Tableau_calcul[[#This Row],[agrégat.période]]="début",D262&lt;&gt;"début"),VLOOKUP(CONCATENATE("fin",Tableau_calcul[[#This Row],[agrégat.num]]),Tableau_calcul[[agrégat.num.période]:[Date]],4,FALSE),IF(AND(Tableau_calcul[[#This Row],[agrégat.période]]="début",D262="début"),Tableau_calcul[[#This Row],[agrégat.début]],""))</f>
        <v/>
      </c>
      <c r="I261" s="7" t="str">
        <f t="shared" si="9"/>
        <v/>
      </c>
      <c r="J261" s="8">
        <f>COUNTIF('Calcul auto'!B261:$B$367,"Plein traitement")+COUNTIF($K$1:K260,"Plein traitement")</f>
        <v>0</v>
      </c>
      <c r="K26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auto'!B260:$B$367,"Plein traitement")+COUNTIF($K$1:K260,"Plein traitement"),COUNTIF('Calcul auto'!B261:B$367,"Plein traitement")+COUNTIF($K$1:K260,"Plein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ans",COUNTIF(B261:$B$367,"Demi traitement")+COUNTIF($K$1:K260,"Demi traitement")&gt;=30),AND(Ancienneté="&gt;= 2 et &lt; 3 ans",COUNTIF(B261:$B$367,"Demi traitement")+COUNTIF($K$1:K260,"Demi traitement")&gt;=60),AND(Ancienneté="3 ans ou plus",COUNTIF(B261:$B$367,"Demi traitement")+COUNTIF($K$1:K260,"Demi traitement")&gt;=90))),"Sans traitement","Demi traitement"))))))</f>
        <v/>
      </c>
    </row>
    <row r="262" spans="1:11" x14ac:dyDescent="0.25">
      <c r="A262" s="7" t="e">
        <f t="shared" si="8"/>
        <v>#NUM!</v>
      </c>
      <c r="B26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62" s="8" t="str">
        <f>IF(Tableau_calcul[[#This Row],[Traitement]]&lt;&gt;K261,"début",IF(Tableau_calcul[[#This Row],[Traitement]]&lt;&gt;K263,"fin","continue"))</f>
        <v>continue</v>
      </c>
      <c r="E262" s="8">
        <f>COUNTIF($D$2:D262,"début")</f>
        <v>1</v>
      </c>
      <c r="F262" s="8" t="str">
        <f>CONCATENATE(IF(Tableau_calcul[[#This Row],[Traitement]]&lt;&gt;K261,"début",IF(Tableau_calcul[[#This Row],[Traitement]]&lt;&gt;K263,"fin","continue")),COUNTIF($D$2:D262,"début"))</f>
        <v>continue1</v>
      </c>
      <c r="G262" s="11" t="str">
        <f>IF(LEFT(Tableau_calcul[[#This Row],[agrégat.période]],5)="début",Tableau_calcul[[#This Row],[Date]],"")</f>
        <v/>
      </c>
      <c r="H262" s="11" t="str">
        <f>IF(AND(Tableau_calcul[[#This Row],[agrégat.période]]="début",D263&lt;&gt;"début"),VLOOKUP(CONCATENATE("fin",Tableau_calcul[[#This Row],[agrégat.num]]),Tableau_calcul[[agrégat.num.période]:[Date]],4,FALSE),IF(AND(Tableau_calcul[[#This Row],[agrégat.période]]="début",D263="début"),Tableau_calcul[[#This Row],[agrégat.début]],""))</f>
        <v/>
      </c>
      <c r="I262" s="7" t="str">
        <f t="shared" si="9"/>
        <v/>
      </c>
      <c r="J262" s="8">
        <f>COUNTIF('Calcul auto'!B262:$B$367,"Plein traitement")+COUNTIF($K$1:K261,"Plein traitement")</f>
        <v>0</v>
      </c>
      <c r="K26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auto'!B261:$B$367,"Plein traitement")+COUNTIF($K$1:K261,"Plein traitement"),COUNTIF('Calcul auto'!B262:B$367,"Plein traitement")+COUNTIF($K$1:K261,"Plein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ans",COUNTIF(B262:$B$367,"Demi traitement")+COUNTIF($K$1:K261,"Demi traitement")&gt;=30),AND(Ancienneté="&gt;= 2 et &lt; 3 ans",COUNTIF(B262:$B$367,"Demi traitement")+COUNTIF($K$1:K261,"Demi traitement")&gt;=60),AND(Ancienneté="3 ans ou plus",COUNTIF(B262:$B$367,"Demi traitement")+COUNTIF($K$1:K261,"Demi traitement")&gt;=90))),"Sans traitement","Demi traitement"))))))</f>
        <v/>
      </c>
    </row>
    <row r="263" spans="1:11" x14ac:dyDescent="0.25">
      <c r="A263" s="7" t="e">
        <f t="shared" si="8"/>
        <v>#NUM!</v>
      </c>
      <c r="B26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63" s="8" t="str">
        <f>IF(Tableau_calcul[[#This Row],[Traitement]]&lt;&gt;K262,"début",IF(Tableau_calcul[[#This Row],[Traitement]]&lt;&gt;K264,"fin","continue"))</f>
        <v>continue</v>
      </c>
      <c r="E263" s="8">
        <f>COUNTIF($D$2:D263,"début")</f>
        <v>1</v>
      </c>
      <c r="F263" s="8" t="str">
        <f>CONCATENATE(IF(Tableau_calcul[[#This Row],[Traitement]]&lt;&gt;K262,"début",IF(Tableau_calcul[[#This Row],[Traitement]]&lt;&gt;K264,"fin","continue")),COUNTIF($D$2:D263,"début"))</f>
        <v>continue1</v>
      </c>
      <c r="G263" s="11" t="str">
        <f>IF(LEFT(Tableau_calcul[[#This Row],[agrégat.période]],5)="début",Tableau_calcul[[#This Row],[Date]],"")</f>
        <v/>
      </c>
      <c r="H263" s="11" t="str">
        <f>IF(AND(Tableau_calcul[[#This Row],[agrégat.période]]="début",D264&lt;&gt;"début"),VLOOKUP(CONCATENATE("fin",Tableau_calcul[[#This Row],[agrégat.num]]),Tableau_calcul[[agrégat.num.période]:[Date]],4,FALSE),IF(AND(Tableau_calcul[[#This Row],[agrégat.période]]="début",D264="début"),Tableau_calcul[[#This Row],[agrégat.début]],""))</f>
        <v/>
      </c>
      <c r="I263" s="7" t="str">
        <f t="shared" si="9"/>
        <v/>
      </c>
      <c r="J263" s="8">
        <f>COUNTIF('Calcul auto'!B263:$B$367,"Plein traitement")+COUNTIF($K$1:K262,"Plein traitement")</f>
        <v>0</v>
      </c>
      <c r="K26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auto'!B262:$B$367,"Plein traitement")+COUNTIF($K$1:K262,"Plein traitement"),COUNTIF('Calcul auto'!B263:B$367,"Plein traitement")+COUNTIF($K$1:K262,"Plein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ans",COUNTIF(B263:$B$367,"Demi traitement")+COUNTIF($K$1:K262,"Demi traitement")&gt;=30),AND(Ancienneté="&gt;= 2 et &lt; 3 ans",COUNTIF(B263:$B$367,"Demi traitement")+COUNTIF($K$1:K262,"Demi traitement")&gt;=60),AND(Ancienneté="3 ans ou plus",COUNTIF(B263:$B$367,"Demi traitement")+COUNTIF($K$1:K262,"Demi traitement")&gt;=90))),"Sans traitement","Demi traitement"))))))</f>
        <v/>
      </c>
    </row>
    <row r="264" spans="1:11" x14ac:dyDescent="0.25">
      <c r="A264" s="7" t="e">
        <f t="shared" si="8"/>
        <v>#NUM!</v>
      </c>
      <c r="B26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64" s="8" t="str">
        <f>IF(Tableau_calcul[[#This Row],[Traitement]]&lt;&gt;K263,"début",IF(Tableau_calcul[[#This Row],[Traitement]]&lt;&gt;K265,"fin","continue"))</f>
        <v>continue</v>
      </c>
      <c r="E264" s="8">
        <f>COUNTIF($D$2:D264,"début")</f>
        <v>1</v>
      </c>
      <c r="F264" s="8" t="str">
        <f>CONCATENATE(IF(Tableau_calcul[[#This Row],[Traitement]]&lt;&gt;K263,"début",IF(Tableau_calcul[[#This Row],[Traitement]]&lt;&gt;K265,"fin","continue")),COUNTIF($D$2:D264,"début"))</f>
        <v>continue1</v>
      </c>
      <c r="G264" s="11" t="str">
        <f>IF(LEFT(Tableau_calcul[[#This Row],[agrégat.période]],5)="début",Tableau_calcul[[#This Row],[Date]],"")</f>
        <v/>
      </c>
      <c r="H264" s="11" t="str">
        <f>IF(AND(Tableau_calcul[[#This Row],[agrégat.période]]="début",D265&lt;&gt;"début"),VLOOKUP(CONCATENATE("fin",Tableau_calcul[[#This Row],[agrégat.num]]),Tableau_calcul[[agrégat.num.période]:[Date]],4,FALSE),IF(AND(Tableau_calcul[[#This Row],[agrégat.période]]="début",D265="début"),Tableau_calcul[[#This Row],[agrégat.début]],""))</f>
        <v/>
      </c>
      <c r="I264" s="7" t="str">
        <f t="shared" si="9"/>
        <v/>
      </c>
      <c r="J264" s="8">
        <f>COUNTIF('Calcul auto'!B264:$B$367,"Plein traitement")+COUNTIF($K$1:K263,"Plein traitement")</f>
        <v>0</v>
      </c>
      <c r="K26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auto'!B263:$B$367,"Plein traitement")+COUNTIF($K$1:K263,"Plein traitement"),COUNTIF('Calcul auto'!B264:B$367,"Plein traitement")+COUNTIF($K$1:K263,"Plein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ans",COUNTIF(B264:$B$367,"Demi traitement")+COUNTIF($K$1:K263,"Demi traitement")&gt;=30),AND(Ancienneté="&gt;= 2 et &lt; 3 ans",COUNTIF(B264:$B$367,"Demi traitement")+COUNTIF($K$1:K263,"Demi traitement")&gt;=60),AND(Ancienneté="3 ans ou plus",COUNTIF(B264:$B$367,"Demi traitement")+COUNTIF($K$1:K263,"Demi traitement")&gt;=90))),"Sans traitement","Demi traitement"))))))</f>
        <v/>
      </c>
    </row>
    <row r="265" spans="1:11" x14ac:dyDescent="0.25">
      <c r="A265" s="7" t="e">
        <f t="shared" si="8"/>
        <v>#NUM!</v>
      </c>
      <c r="B26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65" s="8" t="str">
        <f>IF(Tableau_calcul[[#This Row],[Traitement]]&lt;&gt;K264,"début",IF(Tableau_calcul[[#This Row],[Traitement]]&lt;&gt;K266,"fin","continue"))</f>
        <v>continue</v>
      </c>
      <c r="E265" s="8">
        <f>COUNTIF($D$2:D265,"début")</f>
        <v>1</v>
      </c>
      <c r="F265" s="8" t="str">
        <f>CONCATENATE(IF(Tableau_calcul[[#This Row],[Traitement]]&lt;&gt;K264,"début",IF(Tableau_calcul[[#This Row],[Traitement]]&lt;&gt;K266,"fin","continue")),COUNTIF($D$2:D265,"début"))</f>
        <v>continue1</v>
      </c>
      <c r="G265" s="11" t="str">
        <f>IF(LEFT(Tableau_calcul[[#This Row],[agrégat.période]],5)="début",Tableau_calcul[[#This Row],[Date]],"")</f>
        <v/>
      </c>
      <c r="H265" s="11" t="str">
        <f>IF(AND(Tableau_calcul[[#This Row],[agrégat.période]]="début",D266&lt;&gt;"début"),VLOOKUP(CONCATENATE("fin",Tableau_calcul[[#This Row],[agrégat.num]]),Tableau_calcul[[agrégat.num.période]:[Date]],4,FALSE),IF(AND(Tableau_calcul[[#This Row],[agrégat.période]]="début",D266="début"),Tableau_calcul[[#This Row],[agrégat.début]],""))</f>
        <v/>
      </c>
      <c r="I265" s="7" t="str">
        <f t="shared" si="9"/>
        <v/>
      </c>
      <c r="J265" s="8">
        <f>COUNTIF('Calcul auto'!B265:$B$367,"Plein traitement")+COUNTIF($K$1:K264,"Plein traitement")</f>
        <v>0</v>
      </c>
      <c r="K26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auto'!B264:$B$367,"Plein traitement")+COUNTIF($K$1:K264,"Plein traitement"),COUNTIF('Calcul auto'!B265:B$367,"Plein traitement")+COUNTIF($K$1:K264,"Plein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ans",COUNTIF(B265:$B$367,"Demi traitement")+COUNTIF($K$1:K264,"Demi traitement")&gt;=30),AND(Ancienneté="&gt;= 2 et &lt; 3 ans",COUNTIF(B265:$B$367,"Demi traitement")+COUNTIF($K$1:K264,"Demi traitement")&gt;=60),AND(Ancienneté="3 ans ou plus",COUNTIF(B265:$B$367,"Demi traitement")+COUNTIF($K$1:K264,"Demi traitement")&gt;=90))),"Sans traitement","Demi traitement"))))))</f>
        <v/>
      </c>
    </row>
    <row r="266" spans="1:11" x14ac:dyDescent="0.25">
      <c r="A266" s="7" t="e">
        <f t="shared" si="8"/>
        <v>#NUM!</v>
      </c>
      <c r="B26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66" s="8" t="str">
        <f>IF(Tableau_calcul[[#This Row],[Traitement]]&lt;&gt;K265,"début",IF(Tableau_calcul[[#This Row],[Traitement]]&lt;&gt;K267,"fin","continue"))</f>
        <v>continue</v>
      </c>
      <c r="E266" s="8">
        <f>COUNTIF($D$2:D266,"début")</f>
        <v>1</v>
      </c>
      <c r="F266" s="8" t="str">
        <f>CONCATENATE(IF(Tableau_calcul[[#This Row],[Traitement]]&lt;&gt;K265,"début",IF(Tableau_calcul[[#This Row],[Traitement]]&lt;&gt;K267,"fin","continue")),COUNTIF($D$2:D266,"début"))</f>
        <v>continue1</v>
      </c>
      <c r="G266" s="11" t="str">
        <f>IF(LEFT(Tableau_calcul[[#This Row],[agrégat.période]],5)="début",Tableau_calcul[[#This Row],[Date]],"")</f>
        <v/>
      </c>
      <c r="H266" s="11" t="str">
        <f>IF(AND(Tableau_calcul[[#This Row],[agrégat.période]]="début",D267&lt;&gt;"début"),VLOOKUP(CONCATENATE("fin",Tableau_calcul[[#This Row],[agrégat.num]]),Tableau_calcul[[agrégat.num.période]:[Date]],4,FALSE),IF(AND(Tableau_calcul[[#This Row],[agrégat.période]]="début",D267="début"),Tableau_calcul[[#This Row],[agrégat.début]],""))</f>
        <v/>
      </c>
      <c r="I266" s="7" t="str">
        <f t="shared" si="9"/>
        <v/>
      </c>
      <c r="J266" s="8">
        <f>COUNTIF('Calcul auto'!B266:$B$367,"Plein traitement")+COUNTIF($K$1:K265,"Plein traitement")</f>
        <v>0</v>
      </c>
      <c r="K26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auto'!B265:$B$367,"Plein traitement")+COUNTIF($K$1:K265,"Plein traitement"),COUNTIF('Calcul auto'!B266:B$367,"Plein traitement")+COUNTIF($K$1:K265,"Plein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ans",COUNTIF(B266:$B$367,"Demi traitement")+COUNTIF($K$1:K265,"Demi traitement")&gt;=30),AND(Ancienneté="&gt;= 2 et &lt; 3 ans",COUNTIF(B266:$B$367,"Demi traitement")+COUNTIF($K$1:K265,"Demi traitement")&gt;=60),AND(Ancienneté="3 ans ou plus",COUNTIF(B266:$B$367,"Demi traitement")+COUNTIF($K$1:K265,"Demi traitement")&gt;=90))),"Sans traitement","Demi traitement"))))))</f>
        <v/>
      </c>
    </row>
    <row r="267" spans="1:11" x14ac:dyDescent="0.25">
      <c r="A267" s="7" t="e">
        <f t="shared" si="8"/>
        <v>#NUM!</v>
      </c>
      <c r="B26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67" s="8" t="str">
        <f>IF(Tableau_calcul[[#This Row],[Traitement]]&lt;&gt;K266,"début",IF(Tableau_calcul[[#This Row],[Traitement]]&lt;&gt;K268,"fin","continue"))</f>
        <v>continue</v>
      </c>
      <c r="E267" s="8">
        <f>COUNTIF($D$2:D267,"début")</f>
        <v>1</v>
      </c>
      <c r="F267" s="8" t="str">
        <f>CONCATENATE(IF(Tableau_calcul[[#This Row],[Traitement]]&lt;&gt;K266,"début",IF(Tableau_calcul[[#This Row],[Traitement]]&lt;&gt;K268,"fin","continue")),COUNTIF($D$2:D267,"début"))</f>
        <v>continue1</v>
      </c>
      <c r="G267" s="11" t="str">
        <f>IF(LEFT(Tableau_calcul[[#This Row],[agrégat.période]],5)="début",Tableau_calcul[[#This Row],[Date]],"")</f>
        <v/>
      </c>
      <c r="H267" s="11" t="str">
        <f>IF(AND(Tableau_calcul[[#This Row],[agrégat.période]]="début",D268&lt;&gt;"début"),VLOOKUP(CONCATENATE("fin",Tableau_calcul[[#This Row],[agrégat.num]]),Tableau_calcul[[agrégat.num.période]:[Date]],4,FALSE),IF(AND(Tableau_calcul[[#This Row],[agrégat.période]]="début",D268="début"),Tableau_calcul[[#This Row],[agrégat.début]],""))</f>
        <v/>
      </c>
      <c r="I267" s="7" t="str">
        <f t="shared" si="9"/>
        <v/>
      </c>
      <c r="J267" s="8">
        <f>COUNTIF('Calcul auto'!B267:$B$367,"Plein traitement")+COUNTIF($K$1:K266,"Plein traitement")</f>
        <v>0</v>
      </c>
      <c r="K26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auto'!B266:$B$367,"Plein traitement")+COUNTIF($K$1:K266,"Plein traitement"),COUNTIF('Calcul auto'!B267:B$367,"Plein traitement")+COUNTIF($K$1:K266,"Plein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ans",COUNTIF(B267:$B$367,"Demi traitement")+COUNTIF($K$1:K266,"Demi traitement")&gt;=30),AND(Ancienneté="&gt;= 2 et &lt; 3 ans",COUNTIF(B267:$B$367,"Demi traitement")+COUNTIF($K$1:K266,"Demi traitement")&gt;=60),AND(Ancienneté="3 ans ou plus",COUNTIF(B267:$B$367,"Demi traitement")+COUNTIF($K$1:K266,"Demi traitement")&gt;=90))),"Sans traitement","Demi traitement"))))))</f>
        <v/>
      </c>
    </row>
    <row r="268" spans="1:11" x14ac:dyDescent="0.25">
      <c r="A268" s="7" t="e">
        <f t="shared" si="8"/>
        <v>#NUM!</v>
      </c>
      <c r="B26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68" s="8" t="str">
        <f>IF(Tableau_calcul[[#This Row],[Traitement]]&lt;&gt;K267,"début",IF(Tableau_calcul[[#This Row],[Traitement]]&lt;&gt;K269,"fin","continue"))</f>
        <v>continue</v>
      </c>
      <c r="E268" s="8">
        <f>COUNTIF($D$2:D268,"début")</f>
        <v>1</v>
      </c>
      <c r="F268" s="8" t="str">
        <f>CONCATENATE(IF(Tableau_calcul[[#This Row],[Traitement]]&lt;&gt;K267,"début",IF(Tableau_calcul[[#This Row],[Traitement]]&lt;&gt;K269,"fin","continue")),COUNTIF($D$2:D268,"début"))</f>
        <v>continue1</v>
      </c>
      <c r="G268" s="11" t="str">
        <f>IF(LEFT(Tableau_calcul[[#This Row],[agrégat.période]],5)="début",Tableau_calcul[[#This Row],[Date]],"")</f>
        <v/>
      </c>
      <c r="H268" s="11" t="str">
        <f>IF(AND(Tableau_calcul[[#This Row],[agrégat.période]]="début",D269&lt;&gt;"début"),VLOOKUP(CONCATENATE("fin",Tableau_calcul[[#This Row],[agrégat.num]]),Tableau_calcul[[agrégat.num.période]:[Date]],4,FALSE),IF(AND(Tableau_calcul[[#This Row],[agrégat.période]]="début",D269="début"),Tableau_calcul[[#This Row],[agrégat.début]],""))</f>
        <v/>
      </c>
      <c r="I268" s="7" t="str">
        <f t="shared" si="9"/>
        <v/>
      </c>
      <c r="J268" s="8">
        <f>COUNTIF('Calcul auto'!B268:$B$367,"Plein traitement")+COUNTIF($K$1:K267,"Plein traitement")</f>
        <v>0</v>
      </c>
      <c r="K26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auto'!B267:$B$367,"Plein traitement")+COUNTIF($K$1:K267,"Plein traitement"),COUNTIF('Calcul auto'!B268:B$367,"Plein traitement")+COUNTIF($K$1:K267,"Plein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ans",COUNTIF(B268:$B$367,"Demi traitement")+COUNTIF($K$1:K267,"Demi traitement")&gt;=30),AND(Ancienneté="&gt;= 2 et &lt; 3 ans",COUNTIF(B268:$B$367,"Demi traitement")+COUNTIF($K$1:K267,"Demi traitement")&gt;=60),AND(Ancienneté="3 ans ou plus",COUNTIF(B268:$B$367,"Demi traitement")+COUNTIF($K$1:K267,"Demi traitement")&gt;=90))),"Sans traitement","Demi traitement"))))))</f>
        <v/>
      </c>
    </row>
    <row r="269" spans="1:11" x14ac:dyDescent="0.25">
      <c r="A269" s="7" t="e">
        <f t="shared" si="8"/>
        <v>#NUM!</v>
      </c>
      <c r="B26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69" s="8" t="str">
        <f>IF(Tableau_calcul[[#This Row],[Traitement]]&lt;&gt;K268,"début",IF(Tableau_calcul[[#This Row],[Traitement]]&lt;&gt;K270,"fin","continue"))</f>
        <v>continue</v>
      </c>
      <c r="E269" s="8">
        <f>COUNTIF($D$2:D269,"début")</f>
        <v>1</v>
      </c>
      <c r="F269" s="8" t="str">
        <f>CONCATENATE(IF(Tableau_calcul[[#This Row],[Traitement]]&lt;&gt;K268,"début",IF(Tableau_calcul[[#This Row],[Traitement]]&lt;&gt;K270,"fin","continue")),COUNTIF($D$2:D269,"début"))</f>
        <v>continue1</v>
      </c>
      <c r="G269" s="11" t="str">
        <f>IF(LEFT(Tableau_calcul[[#This Row],[agrégat.période]],5)="début",Tableau_calcul[[#This Row],[Date]],"")</f>
        <v/>
      </c>
      <c r="H269" s="11" t="str">
        <f>IF(AND(Tableau_calcul[[#This Row],[agrégat.période]]="début",D270&lt;&gt;"début"),VLOOKUP(CONCATENATE("fin",Tableau_calcul[[#This Row],[agrégat.num]]),Tableau_calcul[[agrégat.num.période]:[Date]],4,FALSE),IF(AND(Tableau_calcul[[#This Row],[agrégat.période]]="début",D270="début"),Tableau_calcul[[#This Row],[agrégat.début]],""))</f>
        <v/>
      </c>
      <c r="I269" s="7" t="str">
        <f t="shared" si="9"/>
        <v/>
      </c>
      <c r="J269" s="8">
        <f>COUNTIF('Calcul auto'!B269:$B$367,"Plein traitement")+COUNTIF($K$1:K268,"Plein traitement")</f>
        <v>0</v>
      </c>
      <c r="K26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auto'!B268:$B$367,"Plein traitement")+COUNTIF($K$1:K268,"Plein traitement"),COUNTIF('Calcul auto'!B269:B$367,"Plein traitement")+COUNTIF($K$1:K268,"Plein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ans",COUNTIF(B269:$B$367,"Demi traitement")+COUNTIF($K$1:K268,"Demi traitement")&gt;=30),AND(Ancienneté="&gt;= 2 et &lt; 3 ans",COUNTIF(B269:$B$367,"Demi traitement")+COUNTIF($K$1:K268,"Demi traitement")&gt;=60),AND(Ancienneté="3 ans ou plus",COUNTIF(B269:$B$367,"Demi traitement")+COUNTIF($K$1:K268,"Demi traitement")&gt;=90))),"Sans traitement","Demi traitement"))))))</f>
        <v/>
      </c>
    </row>
    <row r="270" spans="1:11" x14ac:dyDescent="0.25">
      <c r="A270" s="7" t="e">
        <f t="shared" si="8"/>
        <v>#NUM!</v>
      </c>
      <c r="B27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70" s="8" t="str">
        <f>IF(Tableau_calcul[[#This Row],[Traitement]]&lt;&gt;K269,"début",IF(Tableau_calcul[[#This Row],[Traitement]]&lt;&gt;K271,"fin","continue"))</f>
        <v>continue</v>
      </c>
      <c r="E270" s="8">
        <f>COUNTIF($D$2:D270,"début")</f>
        <v>1</v>
      </c>
      <c r="F270" s="8" t="str">
        <f>CONCATENATE(IF(Tableau_calcul[[#This Row],[Traitement]]&lt;&gt;K269,"début",IF(Tableau_calcul[[#This Row],[Traitement]]&lt;&gt;K271,"fin","continue")),COUNTIF($D$2:D270,"début"))</f>
        <v>continue1</v>
      </c>
      <c r="G270" s="11" t="str">
        <f>IF(LEFT(Tableau_calcul[[#This Row],[agrégat.période]],5)="début",Tableau_calcul[[#This Row],[Date]],"")</f>
        <v/>
      </c>
      <c r="H270" s="11" t="str">
        <f>IF(AND(Tableau_calcul[[#This Row],[agrégat.période]]="début",D271&lt;&gt;"début"),VLOOKUP(CONCATENATE("fin",Tableau_calcul[[#This Row],[agrégat.num]]),Tableau_calcul[[agrégat.num.période]:[Date]],4,FALSE),IF(AND(Tableau_calcul[[#This Row],[agrégat.période]]="début",D271="début"),Tableau_calcul[[#This Row],[agrégat.début]],""))</f>
        <v/>
      </c>
      <c r="I270" s="7" t="str">
        <f t="shared" si="9"/>
        <v/>
      </c>
      <c r="J270" s="8">
        <f>COUNTIF('Calcul auto'!B270:$B$367,"Plein traitement")+COUNTIF($K$1:K269,"Plein traitement")</f>
        <v>0</v>
      </c>
      <c r="K27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auto'!B269:$B$367,"Plein traitement")+COUNTIF($K$1:K269,"Plein traitement"),COUNTIF('Calcul auto'!B270:B$367,"Plein traitement")+COUNTIF($K$1:K269,"Plein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ans",COUNTIF(B270:$B$367,"Demi traitement")+COUNTIF($K$1:K269,"Demi traitement")&gt;=30),AND(Ancienneté="&gt;= 2 et &lt; 3 ans",COUNTIF(B270:$B$367,"Demi traitement")+COUNTIF($K$1:K269,"Demi traitement")&gt;=60),AND(Ancienneté="3 ans ou plus",COUNTIF(B270:$B$367,"Demi traitement")+COUNTIF($K$1:K269,"Demi traitement")&gt;=90))),"Sans traitement","Demi traitement"))))))</f>
        <v/>
      </c>
    </row>
    <row r="271" spans="1:11" x14ac:dyDescent="0.25">
      <c r="A271" s="7" t="e">
        <f t="shared" si="8"/>
        <v>#NUM!</v>
      </c>
      <c r="B27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71" s="8" t="str">
        <f>IF(Tableau_calcul[[#This Row],[Traitement]]&lt;&gt;K270,"début",IF(Tableau_calcul[[#This Row],[Traitement]]&lt;&gt;K272,"fin","continue"))</f>
        <v>continue</v>
      </c>
      <c r="E271" s="8">
        <f>COUNTIF($D$2:D271,"début")</f>
        <v>1</v>
      </c>
      <c r="F271" s="8" t="str">
        <f>CONCATENATE(IF(Tableau_calcul[[#This Row],[Traitement]]&lt;&gt;K270,"début",IF(Tableau_calcul[[#This Row],[Traitement]]&lt;&gt;K272,"fin","continue")),COUNTIF($D$2:D271,"début"))</f>
        <v>continue1</v>
      </c>
      <c r="G271" s="11" t="str">
        <f>IF(LEFT(Tableau_calcul[[#This Row],[agrégat.période]],5)="début",Tableau_calcul[[#This Row],[Date]],"")</f>
        <v/>
      </c>
      <c r="H271" s="11" t="str">
        <f>IF(AND(Tableau_calcul[[#This Row],[agrégat.période]]="début",D272&lt;&gt;"début"),VLOOKUP(CONCATENATE("fin",Tableau_calcul[[#This Row],[agrégat.num]]),Tableau_calcul[[agrégat.num.période]:[Date]],4,FALSE),IF(AND(Tableau_calcul[[#This Row],[agrégat.période]]="début",D272="début"),Tableau_calcul[[#This Row],[agrégat.début]],""))</f>
        <v/>
      </c>
      <c r="I271" s="7" t="str">
        <f t="shared" si="9"/>
        <v/>
      </c>
      <c r="J271" s="8">
        <f>COUNTIF('Calcul auto'!B271:$B$367,"Plein traitement")+COUNTIF($K$1:K270,"Plein traitement")</f>
        <v>0</v>
      </c>
      <c r="K27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auto'!B270:$B$367,"Plein traitement")+COUNTIF($K$1:K270,"Plein traitement"),COUNTIF('Calcul auto'!B271:B$367,"Plein traitement")+COUNTIF($K$1:K270,"Plein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ans",COUNTIF(B271:$B$367,"Demi traitement")+COUNTIF($K$1:K270,"Demi traitement")&gt;=30),AND(Ancienneté="&gt;= 2 et &lt; 3 ans",COUNTIF(B271:$B$367,"Demi traitement")+COUNTIF($K$1:K270,"Demi traitement")&gt;=60),AND(Ancienneté="3 ans ou plus",COUNTIF(B271:$B$367,"Demi traitement")+COUNTIF($K$1:K270,"Demi traitement")&gt;=90))),"Sans traitement","Demi traitement"))))))</f>
        <v/>
      </c>
    </row>
    <row r="272" spans="1:11" x14ac:dyDescent="0.25">
      <c r="A272" s="7" t="e">
        <f t="shared" si="8"/>
        <v>#NUM!</v>
      </c>
      <c r="B27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72" s="8" t="str">
        <f>IF(Tableau_calcul[[#This Row],[Traitement]]&lt;&gt;K271,"début",IF(Tableau_calcul[[#This Row],[Traitement]]&lt;&gt;K273,"fin","continue"))</f>
        <v>continue</v>
      </c>
      <c r="E272" s="8">
        <f>COUNTIF($D$2:D272,"début")</f>
        <v>1</v>
      </c>
      <c r="F272" s="8" t="str">
        <f>CONCATENATE(IF(Tableau_calcul[[#This Row],[Traitement]]&lt;&gt;K271,"début",IF(Tableau_calcul[[#This Row],[Traitement]]&lt;&gt;K273,"fin","continue")),COUNTIF($D$2:D272,"début"))</f>
        <v>continue1</v>
      </c>
      <c r="G272" s="11" t="str">
        <f>IF(LEFT(Tableau_calcul[[#This Row],[agrégat.période]],5)="début",Tableau_calcul[[#This Row],[Date]],"")</f>
        <v/>
      </c>
      <c r="H272" s="11" t="str">
        <f>IF(AND(Tableau_calcul[[#This Row],[agrégat.période]]="début",D273&lt;&gt;"début"),VLOOKUP(CONCATENATE("fin",Tableau_calcul[[#This Row],[agrégat.num]]),Tableau_calcul[[agrégat.num.période]:[Date]],4,FALSE),IF(AND(Tableau_calcul[[#This Row],[agrégat.période]]="début",D273="début"),Tableau_calcul[[#This Row],[agrégat.début]],""))</f>
        <v/>
      </c>
      <c r="I272" s="7" t="str">
        <f t="shared" si="9"/>
        <v/>
      </c>
      <c r="J272" s="8">
        <f>COUNTIF('Calcul auto'!B272:$B$367,"Plein traitement")+COUNTIF($K$1:K271,"Plein traitement")</f>
        <v>0</v>
      </c>
      <c r="K27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auto'!B271:$B$367,"Plein traitement")+COUNTIF($K$1:K271,"Plein traitement"),COUNTIF('Calcul auto'!B272:B$367,"Plein traitement")+COUNTIF($K$1:K271,"Plein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ans",COUNTIF(B272:$B$367,"Demi traitement")+COUNTIF($K$1:K271,"Demi traitement")&gt;=30),AND(Ancienneté="&gt;= 2 et &lt; 3 ans",COUNTIF(B272:$B$367,"Demi traitement")+COUNTIF($K$1:K271,"Demi traitement")&gt;=60),AND(Ancienneté="3 ans ou plus",COUNTIF(B272:$B$367,"Demi traitement")+COUNTIF($K$1:K271,"Demi traitement")&gt;=90))),"Sans traitement","Demi traitement"))))))</f>
        <v/>
      </c>
    </row>
    <row r="273" spans="1:11" x14ac:dyDescent="0.25">
      <c r="A273" s="7" t="e">
        <f t="shared" si="8"/>
        <v>#NUM!</v>
      </c>
      <c r="B27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73" s="8" t="str">
        <f>IF(Tableau_calcul[[#This Row],[Traitement]]&lt;&gt;K272,"début",IF(Tableau_calcul[[#This Row],[Traitement]]&lt;&gt;K274,"fin","continue"))</f>
        <v>continue</v>
      </c>
      <c r="E273" s="8">
        <f>COUNTIF($D$2:D273,"début")</f>
        <v>1</v>
      </c>
      <c r="F273" s="8" t="str">
        <f>CONCATENATE(IF(Tableau_calcul[[#This Row],[Traitement]]&lt;&gt;K272,"début",IF(Tableau_calcul[[#This Row],[Traitement]]&lt;&gt;K274,"fin","continue")),COUNTIF($D$2:D273,"début"))</f>
        <v>continue1</v>
      </c>
      <c r="G273" s="11" t="str">
        <f>IF(LEFT(Tableau_calcul[[#This Row],[agrégat.période]],5)="début",Tableau_calcul[[#This Row],[Date]],"")</f>
        <v/>
      </c>
      <c r="H273" s="11" t="str">
        <f>IF(AND(Tableau_calcul[[#This Row],[agrégat.période]]="début",D274&lt;&gt;"début"),VLOOKUP(CONCATENATE("fin",Tableau_calcul[[#This Row],[agrégat.num]]),Tableau_calcul[[agrégat.num.période]:[Date]],4,FALSE),IF(AND(Tableau_calcul[[#This Row],[agrégat.période]]="début",D274="début"),Tableau_calcul[[#This Row],[agrégat.début]],""))</f>
        <v/>
      </c>
      <c r="I273" s="7" t="str">
        <f t="shared" si="9"/>
        <v/>
      </c>
      <c r="J273" s="8">
        <f>COUNTIF('Calcul auto'!B273:$B$367,"Plein traitement")+COUNTIF($K$1:K272,"Plein traitement")</f>
        <v>0</v>
      </c>
      <c r="K27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auto'!B272:$B$367,"Plein traitement")+COUNTIF($K$1:K272,"Plein traitement"),COUNTIF('Calcul auto'!B273:B$367,"Plein traitement")+COUNTIF($K$1:K272,"Plein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ans",COUNTIF(B273:$B$367,"Demi traitement")+COUNTIF($K$1:K272,"Demi traitement")&gt;=30),AND(Ancienneté="&gt;= 2 et &lt; 3 ans",COUNTIF(B273:$B$367,"Demi traitement")+COUNTIF($K$1:K272,"Demi traitement")&gt;=60),AND(Ancienneté="3 ans ou plus",COUNTIF(B273:$B$367,"Demi traitement")+COUNTIF($K$1:K272,"Demi traitement")&gt;=90))),"Sans traitement","Demi traitement"))))))</f>
        <v/>
      </c>
    </row>
    <row r="274" spans="1:11" x14ac:dyDescent="0.25">
      <c r="A274" s="7" t="e">
        <f t="shared" si="8"/>
        <v>#NUM!</v>
      </c>
      <c r="B27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74" s="8" t="str">
        <f>IF(Tableau_calcul[[#This Row],[Traitement]]&lt;&gt;K273,"début",IF(Tableau_calcul[[#This Row],[Traitement]]&lt;&gt;K275,"fin","continue"))</f>
        <v>continue</v>
      </c>
      <c r="E274" s="8">
        <f>COUNTIF($D$2:D274,"début")</f>
        <v>1</v>
      </c>
      <c r="F274" s="8" t="str">
        <f>CONCATENATE(IF(Tableau_calcul[[#This Row],[Traitement]]&lt;&gt;K273,"début",IF(Tableau_calcul[[#This Row],[Traitement]]&lt;&gt;K275,"fin","continue")),COUNTIF($D$2:D274,"début"))</f>
        <v>continue1</v>
      </c>
      <c r="G274" s="11" t="str">
        <f>IF(LEFT(Tableau_calcul[[#This Row],[agrégat.période]],5)="début",Tableau_calcul[[#This Row],[Date]],"")</f>
        <v/>
      </c>
      <c r="H274" s="11" t="str">
        <f>IF(AND(Tableau_calcul[[#This Row],[agrégat.période]]="début",D275&lt;&gt;"début"),VLOOKUP(CONCATENATE("fin",Tableau_calcul[[#This Row],[agrégat.num]]),Tableau_calcul[[agrégat.num.période]:[Date]],4,FALSE),IF(AND(Tableau_calcul[[#This Row],[agrégat.période]]="début",D275="début"),Tableau_calcul[[#This Row],[agrégat.début]],""))</f>
        <v/>
      </c>
      <c r="I274" s="7" t="str">
        <f t="shared" si="9"/>
        <v/>
      </c>
      <c r="J274" s="8">
        <f>COUNTIF('Calcul auto'!B274:$B$367,"Plein traitement")+COUNTIF($K$1:K273,"Plein traitement")</f>
        <v>0</v>
      </c>
      <c r="K27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auto'!B273:$B$367,"Plein traitement")+COUNTIF($K$1:K273,"Plein traitement"),COUNTIF('Calcul auto'!B274:B$367,"Plein traitement")+COUNTIF($K$1:K273,"Plein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ans",COUNTIF(B274:$B$367,"Demi traitement")+COUNTIF($K$1:K273,"Demi traitement")&gt;=30),AND(Ancienneté="&gt;= 2 et &lt; 3 ans",COUNTIF(B274:$B$367,"Demi traitement")+COUNTIF($K$1:K273,"Demi traitement")&gt;=60),AND(Ancienneté="3 ans ou plus",COUNTIF(B274:$B$367,"Demi traitement")+COUNTIF($K$1:K273,"Demi traitement")&gt;=90))),"Sans traitement","Demi traitement"))))))</f>
        <v/>
      </c>
    </row>
    <row r="275" spans="1:11" x14ac:dyDescent="0.25">
      <c r="A275" s="7" t="e">
        <f t="shared" si="8"/>
        <v>#NUM!</v>
      </c>
      <c r="B27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75" s="8" t="str">
        <f>IF(Tableau_calcul[[#This Row],[Traitement]]&lt;&gt;K274,"début",IF(Tableau_calcul[[#This Row],[Traitement]]&lt;&gt;K276,"fin","continue"))</f>
        <v>continue</v>
      </c>
      <c r="E275" s="8">
        <f>COUNTIF($D$2:D275,"début")</f>
        <v>1</v>
      </c>
      <c r="F275" s="8" t="str">
        <f>CONCATENATE(IF(Tableau_calcul[[#This Row],[Traitement]]&lt;&gt;K274,"début",IF(Tableau_calcul[[#This Row],[Traitement]]&lt;&gt;K276,"fin","continue")),COUNTIF($D$2:D275,"début"))</f>
        <v>continue1</v>
      </c>
      <c r="G275" s="11" t="str">
        <f>IF(LEFT(Tableau_calcul[[#This Row],[agrégat.période]],5)="début",Tableau_calcul[[#This Row],[Date]],"")</f>
        <v/>
      </c>
      <c r="H275" s="11" t="str">
        <f>IF(AND(Tableau_calcul[[#This Row],[agrégat.période]]="début",D276&lt;&gt;"début"),VLOOKUP(CONCATENATE("fin",Tableau_calcul[[#This Row],[agrégat.num]]),Tableau_calcul[[agrégat.num.période]:[Date]],4,FALSE),IF(AND(Tableau_calcul[[#This Row],[agrégat.période]]="début",D276="début"),Tableau_calcul[[#This Row],[agrégat.début]],""))</f>
        <v/>
      </c>
      <c r="I275" s="7" t="str">
        <f t="shared" si="9"/>
        <v/>
      </c>
      <c r="J275" s="8">
        <f>COUNTIF('Calcul auto'!B275:$B$367,"Plein traitement")+COUNTIF($K$1:K274,"Plein traitement")</f>
        <v>0</v>
      </c>
      <c r="K27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auto'!B274:$B$367,"Plein traitement")+COUNTIF($K$1:K274,"Plein traitement"),COUNTIF('Calcul auto'!B275:B$367,"Plein traitement")+COUNTIF($K$1:K274,"Plein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ans",COUNTIF(B275:$B$367,"Demi traitement")+COUNTIF($K$1:K274,"Demi traitement")&gt;=30),AND(Ancienneté="&gt;= 2 et &lt; 3 ans",COUNTIF(B275:$B$367,"Demi traitement")+COUNTIF($K$1:K274,"Demi traitement")&gt;=60),AND(Ancienneté="3 ans ou plus",COUNTIF(B275:$B$367,"Demi traitement")+COUNTIF($K$1:K274,"Demi traitement")&gt;=90))),"Sans traitement","Demi traitement"))))))</f>
        <v/>
      </c>
    </row>
    <row r="276" spans="1:11" x14ac:dyDescent="0.25">
      <c r="A276" s="7" t="e">
        <f t="shared" si="8"/>
        <v>#NUM!</v>
      </c>
      <c r="B27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76" s="8" t="str">
        <f>IF(Tableau_calcul[[#This Row],[Traitement]]&lt;&gt;K275,"début",IF(Tableau_calcul[[#This Row],[Traitement]]&lt;&gt;K277,"fin","continue"))</f>
        <v>continue</v>
      </c>
      <c r="E276" s="8">
        <f>COUNTIF($D$2:D276,"début")</f>
        <v>1</v>
      </c>
      <c r="F276" s="8" t="str">
        <f>CONCATENATE(IF(Tableau_calcul[[#This Row],[Traitement]]&lt;&gt;K275,"début",IF(Tableau_calcul[[#This Row],[Traitement]]&lt;&gt;K277,"fin","continue")),COUNTIF($D$2:D276,"début"))</f>
        <v>continue1</v>
      </c>
      <c r="G276" s="11" t="str">
        <f>IF(LEFT(Tableau_calcul[[#This Row],[agrégat.période]],5)="début",Tableau_calcul[[#This Row],[Date]],"")</f>
        <v/>
      </c>
      <c r="H276" s="11" t="str">
        <f>IF(AND(Tableau_calcul[[#This Row],[agrégat.période]]="début",D277&lt;&gt;"début"),VLOOKUP(CONCATENATE("fin",Tableau_calcul[[#This Row],[agrégat.num]]),Tableau_calcul[[agrégat.num.période]:[Date]],4,FALSE),IF(AND(Tableau_calcul[[#This Row],[agrégat.période]]="début",D277="début"),Tableau_calcul[[#This Row],[agrégat.début]],""))</f>
        <v/>
      </c>
      <c r="I276" s="7" t="str">
        <f t="shared" si="9"/>
        <v/>
      </c>
      <c r="J276" s="8">
        <f>COUNTIF('Calcul auto'!B276:$B$367,"Plein traitement")+COUNTIF($K$1:K275,"Plein traitement")</f>
        <v>0</v>
      </c>
      <c r="K27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auto'!B275:$B$367,"Plein traitement")+COUNTIF($K$1:K275,"Plein traitement"),COUNTIF('Calcul auto'!B276:B$367,"Plein traitement")+COUNTIF($K$1:K275,"Plein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ans",COUNTIF(B276:$B$367,"Demi traitement")+COUNTIF($K$1:K275,"Demi traitement")&gt;=30),AND(Ancienneté="&gt;= 2 et &lt; 3 ans",COUNTIF(B276:$B$367,"Demi traitement")+COUNTIF($K$1:K275,"Demi traitement")&gt;=60),AND(Ancienneté="3 ans ou plus",COUNTIF(B276:$B$367,"Demi traitement")+COUNTIF($K$1:K275,"Demi traitement")&gt;=90))),"Sans traitement","Demi traitement"))))))</f>
        <v/>
      </c>
    </row>
    <row r="277" spans="1:11" x14ac:dyDescent="0.25">
      <c r="A277" s="7" t="e">
        <f t="shared" si="8"/>
        <v>#NUM!</v>
      </c>
      <c r="B27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77" s="8" t="str">
        <f>IF(Tableau_calcul[[#This Row],[Traitement]]&lt;&gt;K276,"début",IF(Tableau_calcul[[#This Row],[Traitement]]&lt;&gt;K278,"fin","continue"))</f>
        <v>continue</v>
      </c>
      <c r="E277" s="8">
        <f>COUNTIF($D$2:D277,"début")</f>
        <v>1</v>
      </c>
      <c r="F277" s="8" t="str">
        <f>CONCATENATE(IF(Tableau_calcul[[#This Row],[Traitement]]&lt;&gt;K276,"début",IF(Tableau_calcul[[#This Row],[Traitement]]&lt;&gt;K278,"fin","continue")),COUNTIF($D$2:D277,"début"))</f>
        <v>continue1</v>
      </c>
      <c r="G277" s="11" t="str">
        <f>IF(LEFT(Tableau_calcul[[#This Row],[agrégat.période]],5)="début",Tableau_calcul[[#This Row],[Date]],"")</f>
        <v/>
      </c>
      <c r="H277" s="11" t="str">
        <f>IF(AND(Tableau_calcul[[#This Row],[agrégat.période]]="début",D278&lt;&gt;"début"),VLOOKUP(CONCATENATE("fin",Tableau_calcul[[#This Row],[agrégat.num]]),Tableau_calcul[[agrégat.num.période]:[Date]],4,FALSE),IF(AND(Tableau_calcul[[#This Row],[agrégat.période]]="début",D278="début"),Tableau_calcul[[#This Row],[agrégat.début]],""))</f>
        <v/>
      </c>
      <c r="I277" s="7" t="str">
        <f t="shared" si="9"/>
        <v/>
      </c>
      <c r="J277" s="8">
        <f>COUNTIF('Calcul auto'!B277:$B$367,"Plein traitement")+COUNTIF($K$1:K276,"Plein traitement")</f>
        <v>0</v>
      </c>
      <c r="K27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auto'!B276:$B$367,"Plein traitement")+COUNTIF($K$1:K276,"Plein traitement"),COUNTIF('Calcul auto'!B277:B$367,"Plein traitement")+COUNTIF($K$1:K276,"Plein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ans",COUNTIF(B277:$B$367,"Demi traitement")+COUNTIF($K$1:K276,"Demi traitement")&gt;=30),AND(Ancienneté="&gt;= 2 et &lt; 3 ans",COUNTIF(B277:$B$367,"Demi traitement")+COUNTIF($K$1:K276,"Demi traitement")&gt;=60),AND(Ancienneté="3 ans ou plus",COUNTIF(B277:$B$367,"Demi traitement")+COUNTIF($K$1:K276,"Demi traitement")&gt;=90))),"Sans traitement","Demi traitement"))))))</f>
        <v/>
      </c>
    </row>
    <row r="278" spans="1:11" x14ac:dyDescent="0.25">
      <c r="A278" s="7" t="e">
        <f t="shared" si="8"/>
        <v>#NUM!</v>
      </c>
      <c r="B27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78" s="8" t="str">
        <f>IF(Tableau_calcul[[#This Row],[Traitement]]&lt;&gt;K277,"début",IF(Tableau_calcul[[#This Row],[Traitement]]&lt;&gt;K279,"fin","continue"))</f>
        <v>continue</v>
      </c>
      <c r="E278" s="8">
        <f>COUNTIF($D$2:D278,"début")</f>
        <v>1</v>
      </c>
      <c r="F278" s="8" t="str">
        <f>CONCATENATE(IF(Tableau_calcul[[#This Row],[Traitement]]&lt;&gt;K277,"début",IF(Tableau_calcul[[#This Row],[Traitement]]&lt;&gt;K279,"fin","continue")),COUNTIF($D$2:D278,"début"))</f>
        <v>continue1</v>
      </c>
      <c r="G278" s="11" t="str">
        <f>IF(LEFT(Tableau_calcul[[#This Row],[agrégat.période]],5)="début",Tableau_calcul[[#This Row],[Date]],"")</f>
        <v/>
      </c>
      <c r="H278" s="11" t="str">
        <f>IF(AND(Tableau_calcul[[#This Row],[agrégat.période]]="début",D279&lt;&gt;"début"),VLOOKUP(CONCATENATE("fin",Tableau_calcul[[#This Row],[agrégat.num]]),Tableau_calcul[[agrégat.num.période]:[Date]],4,FALSE),IF(AND(Tableau_calcul[[#This Row],[agrégat.période]]="début",D279="début"),Tableau_calcul[[#This Row],[agrégat.début]],""))</f>
        <v/>
      </c>
      <c r="I278" s="7" t="str">
        <f t="shared" si="9"/>
        <v/>
      </c>
      <c r="J278" s="8">
        <f>COUNTIF('Calcul auto'!B278:$B$367,"Plein traitement")+COUNTIF($K$1:K277,"Plein traitement")</f>
        <v>0</v>
      </c>
      <c r="K27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auto'!B277:$B$367,"Plein traitement")+COUNTIF($K$1:K277,"Plein traitement"),COUNTIF('Calcul auto'!B278:B$367,"Plein traitement")+COUNTIF($K$1:K277,"Plein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ans",COUNTIF(B278:$B$367,"Demi traitement")+COUNTIF($K$1:K277,"Demi traitement")&gt;=30),AND(Ancienneté="&gt;= 2 et &lt; 3 ans",COUNTIF(B278:$B$367,"Demi traitement")+COUNTIF($K$1:K277,"Demi traitement")&gt;=60),AND(Ancienneté="3 ans ou plus",COUNTIF(B278:$B$367,"Demi traitement")+COUNTIF($K$1:K277,"Demi traitement")&gt;=90))),"Sans traitement","Demi traitement"))))))</f>
        <v/>
      </c>
    </row>
    <row r="279" spans="1:11" x14ac:dyDescent="0.25">
      <c r="A279" s="7" t="e">
        <f t="shared" si="8"/>
        <v>#NUM!</v>
      </c>
      <c r="B27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79" s="8" t="str">
        <f>IF(Tableau_calcul[[#This Row],[Traitement]]&lt;&gt;K278,"début",IF(Tableau_calcul[[#This Row],[Traitement]]&lt;&gt;K280,"fin","continue"))</f>
        <v>continue</v>
      </c>
      <c r="E279" s="8">
        <f>COUNTIF($D$2:D279,"début")</f>
        <v>1</v>
      </c>
      <c r="F279" s="8" t="str">
        <f>CONCATENATE(IF(Tableau_calcul[[#This Row],[Traitement]]&lt;&gt;K278,"début",IF(Tableau_calcul[[#This Row],[Traitement]]&lt;&gt;K280,"fin","continue")),COUNTIF($D$2:D279,"début"))</f>
        <v>continue1</v>
      </c>
      <c r="G279" s="11" t="str">
        <f>IF(LEFT(Tableau_calcul[[#This Row],[agrégat.période]],5)="début",Tableau_calcul[[#This Row],[Date]],"")</f>
        <v/>
      </c>
      <c r="H279" s="11" t="str">
        <f>IF(AND(Tableau_calcul[[#This Row],[agrégat.période]]="début",D280&lt;&gt;"début"),VLOOKUP(CONCATENATE("fin",Tableau_calcul[[#This Row],[agrégat.num]]),Tableau_calcul[[agrégat.num.période]:[Date]],4,FALSE),IF(AND(Tableau_calcul[[#This Row],[agrégat.période]]="début",D280="début"),Tableau_calcul[[#This Row],[agrégat.début]],""))</f>
        <v/>
      </c>
      <c r="I279" s="7" t="str">
        <f t="shared" si="9"/>
        <v/>
      </c>
      <c r="J279" s="8">
        <f>COUNTIF('Calcul auto'!B279:$B$367,"Plein traitement")+COUNTIF($K$1:K278,"Plein traitement")</f>
        <v>0</v>
      </c>
      <c r="K27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auto'!B278:$B$367,"Plein traitement")+COUNTIF($K$1:K278,"Plein traitement"),COUNTIF('Calcul auto'!B279:B$367,"Plein traitement")+COUNTIF($K$1:K278,"Plein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ans",COUNTIF(B279:$B$367,"Demi traitement")+COUNTIF($K$1:K278,"Demi traitement")&gt;=30),AND(Ancienneté="&gt;= 2 et &lt; 3 ans",COUNTIF(B279:$B$367,"Demi traitement")+COUNTIF($K$1:K278,"Demi traitement")&gt;=60),AND(Ancienneté="3 ans ou plus",COUNTIF(B279:$B$367,"Demi traitement")+COUNTIF($K$1:K278,"Demi traitement")&gt;=90))),"Sans traitement","Demi traitement"))))))</f>
        <v/>
      </c>
    </row>
    <row r="280" spans="1:11" x14ac:dyDescent="0.25">
      <c r="A280" s="7" t="e">
        <f t="shared" si="8"/>
        <v>#NUM!</v>
      </c>
      <c r="B28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80" s="8" t="str">
        <f>IF(Tableau_calcul[[#This Row],[Traitement]]&lt;&gt;K279,"début",IF(Tableau_calcul[[#This Row],[Traitement]]&lt;&gt;K281,"fin","continue"))</f>
        <v>continue</v>
      </c>
      <c r="E280" s="8">
        <f>COUNTIF($D$2:D280,"début")</f>
        <v>1</v>
      </c>
      <c r="F280" s="8" t="str">
        <f>CONCATENATE(IF(Tableau_calcul[[#This Row],[Traitement]]&lt;&gt;K279,"début",IF(Tableau_calcul[[#This Row],[Traitement]]&lt;&gt;K281,"fin","continue")),COUNTIF($D$2:D280,"début"))</f>
        <v>continue1</v>
      </c>
      <c r="G280" s="11" t="str">
        <f>IF(LEFT(Tableau_calcul[[#This Row],[agrégat.période]],5)="début",Tableau_calcul[[#This Row],[Date]],"")</f>
        <v/>
      </c>
      <c r="H280" s="11" t="str">
        <f>IF(AND(Tableau_calcul[[#This Row],[agrégat.période]]="début",D281&lt;&gt;"début"),VLOOKUP(CONCATENATE("fin",Tableau_calcul[[#This Row],[agrégat.num]]),Tableau_calcul[[agrégat.num.période]:[Date]],4,FALSE),IF(AND(Tableau_calcul[[#This Row],[agrégat.période]]="début",D281="début"),Tableau_calcul[[#This Row],[agrégat.début]],""))</f>
        <v/>
      </c>
      <c r="I280" s="7" t="str">
        <f t="shared" si="9"/>
        <v/>
      </c>
      <c r="J280" s="8">
        <f>COUNTIF('Calcul auto'!B280:$B$367,"Plein traitement")+COUNTIF($K$1:K279,"Plein traitement")</f>
        <v>0</v>
      </c>
      <c r="K28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auto'!B279:$B$367,"Plein traitement")+COUNTIF($K$1:K279,"Plein traitement"),COUNTIF('Calcul auto'!B280:B$367,"Plein traitement")+COUNTIF($K$1:K279,"Plein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ans",COUNTIF(B280:$B$367,"Demi traitement")+COUNTIF($K$1:K279,"Demi traitement")&gt;=30),AND(Ancienneté="&gt;= 2 et &lt; 3 ans",COUNTIF(B280:$B$367,"Demi traitement")+COUNTIF($K$1:K279,"Demi traitement")&gt;=60),AND(Ancienneté="3 ans ou plus",COUNTIF(B280:$B$367,"Demi traitement")+COUNTIF($K$1:K279,"Demi traitement")&gt;=90))),"Sans traitement","Demi traitement"))))))</f>
        <v/>
      </c>
    </row>
    <row r="281" spans="1:11" x14ac:dyDescent="0.25">
      <c r="A281" s="7" t="e">
        <f t="shared" si="8"/>
        <v>#NUM!</v>
      </c>
      <c r="B28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81" s="8" t="str">
        <f>IF(Tableau_calcul[[#This Row],[Traitement]]&lt;&gt;K280,"début",IF(Tableau_calcul[[#This Row],[Traitement]]&lt;&gt;K282,"fin","continue"))</f>
        <v>continue</v>
      </c>
      <c r="E281" s="8">
        <f>COUNTIF($D$2:D281,"début")</f>
        <v>1</v>
      </c>
      <c r="F281" s="8" t="str">
        <f>CONCATENATE(IF(Tableau_calcul[[#This Row],[Traitement]]&lt;&gt;K280,"début",IF(Tableau_calcul[[#This Row],[Traitement]]&lt;&gt;K282,"fin","continue")),COUNTIF($D$2:D281,"début"))</f>
        <v>continue1</v>
      </c>
      <c r="G281" s="11" t="str">
        <f>IF(LEFT(Tableau_calcul[[#This Row],[agrégat.période]],5)="début",Tableau_calcul[[#This Row],[Date]],"")</f>
        <v/>
      </c>
      <c r="H281" s="11" t="str">
        <f>IF(AND(Tableau_calcul[[#This Row],[agrégat.période]]="début",D282&lt;&gt;"début"),VLOOKUP(CONCATENATE("fin",Tableau_calcul[[#This Row],[agrégat.num]]),Tableau_calcul[[agrégat.num.période]:[Date]],4,FALSE),IF(AND(Tableau_calcul[[#This Row],[agrégat.période]]="début",D282="début"),Tableau_calcul[[#This Row],[agrégat.début]],""))</f>
        <v/>
      </c>
      <c r="I281" s="7" t="str">
        <f t="shared" si="9"/>
        <v/>
      </c>
      <c r="J281" s="8">
        <f>COUNTIF('Calcul auto'!B281:$B$367,"Plein traitement")+COUNTIF($K$1:K280,"Plein traitement")</f>
        <v>0</v>
      </c>
      <c r="K28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auto'!B280:$B$367,"Plein traitement")+COUNTIF($K$1:K280,"Plein traitement"),COUNTIF('Calcul auto'!B281:B$367,"Plein traitement")+COUNTIF($K$1:K280,"Plein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ans",COUNTIF(B281:$B$367,"Demi traitement")+COUNTIF($K$1:K280,"Demi traitement")&gt;=30),AND(Ancienneté="&gt;= 2 et &lt; 3 ans",COUNTIF(B281:$B$367,"Demi traitement")+COUNTIF($K$1:K280,"Demi traitement")&gt;=60),AND(Ancienneté="3 ans ou plus",COUNTIF(B281:$B$367,"Demi traitement")+COUNTIF($K$1:K280,"Demi traitement")&gt;=90))),"Sans traitement","Demi traitement"))))))</f>
        <v/>
      </c>
    </row>
    <row r="282" spans="1:11" x14ac:dyDescent="0.25">
      <c r="A282" s="7" t="e">
        <f t="shared" si="8"/>
        <v>#NUM!</v>
      </c>
      <c r="B28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82" s="8" t="str">
        <f>IF(Tableau_calcul[[#This Row],[Traitement]]&lt;&gt;K281,"début",IF(Tableau_calcul[[#This Row],[Traitement]]&lt;&gt;K283,"fin","continue"))</f>
        <v>continue</v>
      </c>
      <c r="E282" s="8">
        <f>COUNTIF($D$2:D282,"début")</f>
        <v>1</v>
      </c>
      <c r="F282" s="8" t="str">
        <f>CONCATENATE(IF(Tableau_calcul[[#This Row],[Traitement]]&lt;&gt;K281,"début",IF(Tableau_calcul[[#This Row],[Traitement]]&lt;&gt;K283,"fin","continue")),COUNTIF($D$2:D282,"début"))</f>
        <v>continue1</v>
      </c>
      <c r="G282" s="11" t="str">
        <f>IF(LEFT(Tableau_calcul[[#This Row],[agrégat.période]],5)="début",Tableau_calcul[[#This Row],[Date]],"")</f>
        <v/>
      </c>
      <c r="H282" s="11" t="str">
        <f>IF(AND(Tableau_calcul[[#This Row],[agrégat.période]]="début",D283&lt;&gt;"début"),VLOOKUP(CONCATENATE("fin",Tableau_calcul[[#This Row],[agrégat.num]]),Tableau_calcul[[agrégat.num.période]:[Date]],4,FALSE),IF(AND(Tableau_calcul[[#This Row],[agrégat.période]]="début",D283="début"),Tableau_calcul[[#This Row],[agrégat.début]],""))</f>
        <v/>
      </c>
      <c r="I282" s="7" t="str">
        <f t="shared" si="9"/>
        <v/>
      </c>
      <c r="J282" s="8">
        <f>COUNTIF('Calcul auto'!B282:$B$367,"Plein traitement")+COUNTIF($K$1:K281,"Plein traitement")</f>
        <v>0</v>
      </c>
      <c r="K28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auto'!B281:$B$367,"Plein traitement")+COUNTIF($K$1:K281,"Plein traitement"),COUNTIF('Calcul auto'!B282:B$367,"Plein traitement")+COUNTIF($K$1:K281,"Plein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ans",COUNTIF(B282:$B$367,"Demi traitement")+COUNTIF($K$1:K281,"Demi traitement")&gt;=30),AND(Ancienneté="&gt;= 2 et &lt; 3 ans",COUNTIF(B282:$B$367,"Demi traitement")+COUNTIF($K$1:K281,"Demi traitement")&gt;=60),AND(Ancienneté="3 ans ou plus",COUNTIF(B282:$B$367,"Demi traitement")+COUNTIF($K$1:K281,"Demi traitement")&gt;=90))),"Sans traitement","Demi traitement"))))))</f>
        <v/>
      </c>
    </row>
    <row r="283" spans="1:11" x14ac:dyDescent="0.25">
      <c r="A283" s="7" t="e">
        <f t="shared" si="8"/>
        <v>#NUM!</v>
      </c>
      <c r="B28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83" s="8" t="str">
        <f>IF(Tableau_calcul[[#This Row],[Traitement]]&lt;&gt;K282,"début",IF(Tableau_calcul[[#This Row],[Traitement]]&lt;&gt;K284,"fin","continue"))</f>
        <v>continue</v>
      </c>
      <c r="E283" s="8">
        <f>COUNTIF($D$2:D283,"début")</f>
        <v>1</v>
      </c>
      <c r="F283" s="8" t="str">
        <f>CONCATENATE(IF(Tableau_calcul[[#This Row],[Traitement]]&lt;&gt;K282,"début",IF(Tableau_calcul[[#This Row],[Traitement]]&lt;&gt;K284,"fin","continue")),COUNTIF($D$2:D283,"début"))</f>
        <v>continue1</v>
      </c>
      <c r="G283" s="11" t="str">
        <f>IF(LEFT(Tableau_calcul[[#This Row],[agrégat.période]],5)="début",Tableau_calcul[[#This Row],[Date]],"")</f>
        <v/>
      </c>
      <c r="H283" s="11" t="str">
        <f>IF(AND(Tableau_calcul[[#This Row],[agrégat.période]]="début",D284&lt;&gt;"début"),VLOOKUP(CONCATENATE("fin",Tableau_calcul[[#This Row],[agrégat.num]]),Tableau_calcul[[agrégat.num.période]:[Date]],4,FALSE),IF(AND(Tableau_calcul[[#This Row],[agrégat.période]]="début",D284="début"),Tableau_calcul[[#This Row],[agrégat.début]],""))</f>
        <v/>
      </c>
      <c r="I283" s="7" t="str">
        <f t="shared" si="9"/>
        <v/>
      </c>
      <c r="J283" s="8">
        <f>COUNTIF('Calcul auto'!B283:$B$367,"Plein traitement")+COUNTIF($K$1:K282,"Plein traitement")</f>
        <v>0</v>
      </c>
      <c r="K28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auto'!B282:$B$367,"Plein traitement")+COUNTIF($K$1:K282,"Plein traitement"),COUNTIF('Calcul auto'!B283:B$367,"Plein traitement")+COUNTIF($K$1:K282,"Plein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ans",COUNTIF(B283:$B$367,"Demi traitement")+COUNTIF($K$1:K282,"Demi traitement")&gt;=30),AND(Ancienneté="&gt;= 2 et &lt; 3 ans",COUNTIF(B283:$B$367,"Demi traitement")+COUNTIF($K$1:K282,"Demi traitement")&gt;=60),AND(Ancienneté="3 ans ou plus",COUNTIF(B283:$B$367,"Demi traitement")+COUNTIF($K$1:K282,"Demi traitement")&gt;=90))),"Sans traitement","Demi traitement"))))))</f>
        <v/>
      </c>
    </row>
    <row r="284" spans="1:11" x14ac:dyDescent="0.25">
      <c r="A284" s="7" t="e">
        <f t="shared" si="8"/>
        <v>#NUM!</v>
      </c>
      <c r="B28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84" s="8" t="str">
        <f>IF(Tableau_calcul[[#This Row],[Traitement]]&lt;&gt;K283,"début",IF(Tableau_calcul[[#This Row],[Traitement]]&lt;&gt;K285,"fin","continue"))</f>
        <v>continue</v>
      </c>
      <c r="E284" s="8">
        <f>COUNTIF($D$2:D284,"début")</f>
        <v>1</v>
      </c>
      <c r="F284" s="8" t="str">
        <f>CONCATENATE(IF(Tableau_calcul[[#This Row],[Traitement]]&lt;&gt;K283,"début",IF(Tableau_calcul[[#This Row],[Traitement]]&lt;&gt;K285,"fin","continue")),COUNTIF($D$2:D284,"début"))</f>
        <v>continue1</v>
      </c>
      <c r="G284" s="11" t="str">
        <f>IF(LEFT(Tableau_calcul[[#This Row],[agrégat.période]],5)="début",Tableau_calcul[[#This Row],[Date]],"")</f>
        <v/>
      </c>
      <c r="H284" s="11" t="str">
        <f>IF(AND(Tableau_calcul[[#This Row],[agrégat.période]]="début",D285&lt;&gt;"début"),VLOOKUP(CONCATENATE("fin",Tableau_calcul[[#This Row],[agrégat.num]]),Tableau_calcul[[agrégat.num.période]:[Date]],4,FALSE),IF(AND(Tableau_calcul[[#This Row],[agrégat.période]]="début",D285="début"),Tableau_calcul[[#This Row],[agrégat.début]],""))</f>
        <v/>
      </c>
      <c r="I284" s="7" t="str">
        <f t="shared" si="9"/>
        <v/>
      </c>
      <c r="J284" s="8">
        <f>COUNTIF('Calcul auto'!B284:$B$367,"Plein traitement")+COUNTIF($K$1:K283,"Plein traitement")</f>
        <v>0</v>
      </c>
      <c r="K28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auto'!B283:$B$367,"Plein traitement")+COUNTIF($K$1:K283,"Plein traitement"),COUNTIF('Calcul auto'!B284:B$367,"Plein traitement")+COUNTIF($K$1:K283,"Plein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ans",COUNTIF(B284:$B$367,"Demi traitement")+COUNTIF($K$1:K283,"Demi traitement")&gt;=30),AND(Ancienneté="&gt;= 2 et &lt; 3 ans",COUNTIF(B284:$B$367,"Demi traitement")+COUNTIF($K$1:K283,"Demi traitement")&gt;=60),AND(Ancienneté="3 ans ou plus",COUNTIF(B284:$B$367,"Demi traitement")+COUNTIF($K$1:K283,"Demi traitement")&gt;=90))),"Sans traitement","Demi traitement"))))))</f>
        <v/>
      </c>
    </row>
    <row r="285" spans="1:11" x14ac:dyDescent="0.25">
      <c r="A285" s="7" t="e">
        <f t="shared" si="8"/>
        <v>#NUM!</v>
      </c>
      <c r="B28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85" s="8" t="str">
        <f>IF(Tableau_calcul[[#This Row],[Traitement]]&lt;&gt;K284,"début",IF(Tableau_calcul[[#This Row],[Traitement]]&lt;&gt;K286,"fin","continue"))</f>
        <v>continue</v>
      </c>
      <c r="E285" s="8">
        <f>COUNTIF($D$2:D285,"début")</f>
        <v>1</v>
      </c>
      <c r="F285" s="8" t="str">
        <f>CONCATENATE(IF(Tableau_calcul[[#This Row],[Traitement]]&lt;&gt;K284,"début",IF(Tableau_calcul[[#This Row],[Traitement]]&lt;&gt;K286,"fin","continue")),COUNTIF($D$2:D285,"début"))</f>
        <v>continue1</v>
      </c>
      <c r="G285" s="11" t="str">
        <f>IF(LEFT(Tableau_calcul[[#This Row],[agrégat.période]],5)="début",Tableau_calcul[[#This Row],[Date]],"")</f>
        <v/>
      </c>
      <c r="H285" s="11" t="str">
        <f>IF(AND(Tableau_calcul[[#This Row],[agrégat.période]]="début",D286&lt;&gt;"début"),VLOOKUP(CONCATENATE("fin",Tableau_calcul[[#This Row],[agrégat.num]]),Tableau_calcul[[agrégat.num.période]:[Date]],4,FALSE),IF(AND(Tableau_calcul[[#This Row],[agrégat.période]]="début",D286="début"),Tableau_calcul[[#This Row],[agrégat.début]],""))</f>
        <v/>
      </c>
      <c r="I285" s="7" t="str">
        <f t="shared" si="9"/>
        <v/>
      </c>
      <c r="J285" s="8">
        <f>COUNTIF('Calcul auto'!B285:$B$367,"Plein traitement")+COUNTIF($K$1:K284,"Plein traitement")</f>
        <v>0</v>
      </c>
      <c r="K28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auto'!B284:$B$367,"Plein traitement")+COUNTIF($K$1:K284,"Plein traitement"),COUNTIF('Calcul auto'!B285:B$367,"Plein traitement")+COUNTIF($K$1:K284,"Plein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ans",COUNTIF(B285:$B$367,"Demi traitement")+COUNTIF($K$1:K284,"Demi traitement")&gt;=30),AND(Ancienneté="&gt;= 2 et &lt; 3 ans",COUNTIF(B285:$B$367,"Demi traitement")+COUNTIF($K$1:K284,"Demi traitement")&gt;=60),AND(Ancienneté="3 ans ou plus",COUNTIF(B285:$B$367,"Demi traitement")+COUNTIF($K$1:K284,"Demi traitement")&gt;=90))),"Sans traitement","Demi traitement"))))))</f>
        <v/>
      </c>
    </row>
    <row r="286" spans="1:11" x14ac:dyDescent="0.25">
      <c r="A286" s="7" t="e">
        <f t="shared" si="8"/>
        <v>#NUM!</v>
      </c>
      <c r="B28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86" s="8" t="str">
        <f>IF(Tableau_calcul[[#This Row],[Traitement]]&lt;&gt;K285,"début",IF(Tableau_calcul[[#This Row],[Traitement]]&lt;&gt;K287,"fin","continue"))</f>
        <v>continue</v>
      </c>
      <c r="E286" s="8">
        <f>COUNTIF($D$2:D286,"début")</f>
        <v>1</v>
      </c>
      <c r="F286" s="8" t="str">
        <f>CONCATENATE(IF(Tableau_calcul[[#This Row],[Traitement]]&lt;&gt;K285,"début",IF(Tableau_calcul[[#This Row],[Traitement]]&lt;&gt;K287,"fin","continue")),COUNTIF($D$2:D286,"début"))</f>
        <v>continue1</v>
      </c>
      <c r="G286" s="11" t="str">
        <f>IF(LEFT(Tableau_calcul[[#This Row],[agrégat.période]],5)="début",Tableau_calcul[[#This Row],[Date]],"")</f>
        <v/>
      </c>
      <c r="H286" s="11" t="str">
        <f>IF(AND(Tableau_calcul[[#This Row],[agrégat.période]]="début",D287&lt;&gt;"début"),VLOOKUP(CONCATENATE("fin",Tableau_calcul[[#This Row],[agrégat.num]]),Tableau_calcul[[agrégat.num.période]:[Date]],4,FALSE),IF(AND(Tableau_calcul[[#This Row],[agrégat.période]]="début",D287="début"),Tableau_calcul[[#This Row],[agrégat.début]],""))</f>
        <v/>
      </c>
      <c r="I286" s="7" t="str">
        <f t="shared" si="9"/>
        <v/>
      </c>
      <c r="J286" s="8">
        <f>COUNTIF('Calcul auto'!B286:$B$367,"Plein traitement")+COUNTIF($K$1:K285,"Plein traitement")</f>
        <v>0</v>
      </c>
      <c r="K28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auto'!B285:$B$367,"Plein traitement")+COUNTIF($K$1:K285,"Plein traitement"),COUNTIF('Calcul auto'!B286:B$367,"Plein traitement")+COUNTIF($K$1:K285,"Plein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ans",COUNTIF(B286:$B$367,"Demi traitement")+COUNTIF($K$1:K285,"Demi traitement")&gt;=30),AND(Ancienneté="&gt;= 2 et &lt; 3 ans",COUNTIF(B286:$B$367,"Demi traitement")+COUNTIF($K$1:K285,"Demi traitement")&gt;=60),AND(Ancienneté="3 ans ou plus",COUNTIF(B286:$B$367,"Demi traitement")+COUNTIF($K$1:K285,"Demi traitement")&gt;=90))),"Sans traitement","Demi traitement"))))))</f>
        <v/>
      </c>
    </row>
    <row r="287" spans="1:11" x14ac:dyDescent="0.25">
      <c r="A287" s="7" t="e">
        <f t="shared" si="8"/>
        <v>#NUM!</v>
      </c>
      <c r="B28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87" s="8" t="str">
        <f>IF(Tableau_calcul[[#This Row],[Traitement]]&lt;&gt;K286,"début",IF(Tableau_calcul[[#This Row],[Traitement]]&lt;&gt;K288,"fin","continue"))</f>
        <v>continue</v>
      </c>
      <c r="E287" s="8">
        <f>COUNTIF($D$2:D287,"début")</f>
        <v>1</v>
      </c>
      <c r="F287" s="8" t="str">
        <f>CONCATENATE(IF(Tableau_calcul[[#This Row],[Traitement]]&lt;&gt;K286,"début",IF(Tableau_calcul[[#This Row],[Traitement]]&lt;&gt;K288,"fin","continue")),COUNTIF($D$2:D287,"début"))</f>
        <v>continue1</v>
      </c>
      <c r="G287" s="11" t="str">
        <f>IF(LEFT(Tableau_calcul[[#This Row],[agrégat.période]],5)="début",Tableau_calcul[[#This Row],[Date]],"")</f>
        <v/>
      </c>
      <c r="H287" s="11" t="str">
        <f>IF(AND(Tableau_calcul[[#This Row],[agrégat.période]]="début",D288&lt;&gt;"début"),VLOOKUP(CONCATENATE("fin",Tableau_calcul[[#This Row],[agrégat.num]]),Tableau_calcul[[agrégat.num.période]:[Date]],4,FALSE),IF(AND(Tableau_calcul[[#This Row],[agrégat.période]]="début",D288="début"),Tableau_calcul[[#This Row],[agrégat.début]],""))</f>
        <v/>
      </c>
      <c r="I287" s="7" t="str">
        <f t="shared" si="9"/>
        <v/>
      </c>
      <c r="J287" s="8">
        <f>COUNTIF('Calcul auto'!B287:$B$367,"Plein traitement")+COUNTIF($K$1:K286,"Plein traitement")</f>
        <v>0</v>
      </c>
      <c r="K28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auto'!B286:$B$367,"Plein traitement")+COUNTIF($K$1:K286,"Plein traitement"),COUNTIF('Calcul auto'!B287:B$367,"Plein traitement")+COUNTIF($K$1:K286,"Plein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ans",COUNTIF(B287:$B$367,"Demi traitement")+COUNTIF($K$1:K286,"Demi traitement")&gt;=30),AND(Ancienneté="&gt;= 2 et &lt; 3 ans",COUNTIF(B287:$B$367,"Demi traitement")+COUNTIF($K$1:K286,"Demi traitement")&gt;=60),AND(Ancienneté="3 ans ou plus",COUNTIF(B287:$B$367,"Demi traitement")+COUNTIF($K$1:K286,"Demi traitement")&gt;=90))),"Sans traitement","Demi traitement"))))))</f>
        <v/>
      </c>
    </row>
    <row r="288" spans="1:11" x14ac:dyDescent="0.25">
      <c r="A288" s="7" t="e">
        <f t="shared" si="8"/>
        <v>#NUM!</v>
      </c>
      <c r="B28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88" s="8" t="str">
        <f>IF(Tableau_calcul[[#This Row],[Traitement]]&lt;&gt;K287,"début",IF(Tableau_calcul[[#This Row],[Traitement]]&lt;&gt;K289,"fin","continue"))</f>
        <v>continue</v>
      </c>
      <c r="E288" s="8">
        <f>COUNTIF($D$2:D288,"début")</f>
        <v>1</v>
      </c>
      <c r="F288" s="8" t="str">
        <f>CONCATENATE(IF(Tableau_calcul[[#This Row],[Traitement]]&lt;&gt;K287,"début",IF(Tableau_calcul[[#This Row],[Traitement]]&lt;&gt;K289,"fin","continue")),COUNTIF($D$2:D288,"début"))</f>
        <v>continue1</v>
      </c>
      <c r="G288" s="11" t="str">
        <f>IF(LEFT(Tableau_calcul[[#This Row],[agrégat.période]],5)="début",Tableau_calcul[[#This Row],[Date]],"")</f>
        <v/>
      </c>
      <c r="H288" s="11" t="str">
        <f>IF(AND(Tableau_calcul[[#This Row],[agrégat.période]]="début",D289&lt;&gt;"début"),VLOOKUP(CONCATENATE("fin",Tableau_calcul[[#This Row],[agrégat.num]]),Tableau_calcul[[agrégat.num.période]:[Date]],4,FALSE),IF(AND(Tableau_calcul[[#This Row],[agrégat.période]]="début",D289="début"),Tableau_calcul[[#This Row],[agrégat.début]],""))</f>
        <v/>
      </c>
      <c r="I288" s="7" t="str">
        <f t="shared" si="9"/>
        <v/>
      </c>
      <c r="J288" s="8">
        <f>COUNTIF('Calcul auto'!B288:$B$367,"Plein traitement")+COUNTIF($K$1:K287,"Plein traitement")</f>
        <v>0</v>
      </c>
      <c r="K28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auto'!B287:$B$367,"Plein traitement")+COUNTIF($K$1:K287,"Plein traitement"),COUNTIF('Calcul auto'!B288:B$367,"Plein traitement")+COUNTIF($K$1:K287,"Plein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ans",COUNTIF(B288:$B$367,"Demi traitement")+COUNTIF($K$1:K287,"Demi traitement")&gt;=30),AND(Ancienneté="&gt;= 2 et &lt; 3 ans",COUNTIF(B288:$B$367,"Demi traitement")+COUNTIF($K$1:K287,"Demi traitement")&gt;=60),AND(Ancienneté="3 ans ou plus",COUNTIF(B288:$B$367,"Demi traitement")+COUNTIF($K$1:K287,"Demi traitement")&gt;=90))),"Sans traitement","Demi traitement"))))))</f>
        <v/>
      </c>
    </row>
    <row r="289" spans="1:11" x14ac:dyDescent="0.25">
      <c r="A289" s="7" t="e">
        <f t="shared" si="8"/>
        <v>#NUM!</v>
      </c>
      <c r="B28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89" s="8" t="str">
        <f>IF(Tableau_calcul[[#This Row],[Traitement]]&lt;&gt;K288,"début",IF(Tableau_calcul[[#This Row],[Traitement]]&lt;&gt;K290,"fin","continue"))</f>
        <v>continue</v>
      </c>
      <c r="E289" s="8">
        <f>COUNTIF($D$2:D289,"début")</f>
        <v>1</v>
      </c>
      <c r="F289" s="8" t="str">
        <f>CONCATENATE(IF(Tableau_calcul[[#This Row],[Traitement]]&lt;&gt;K288,"début",IF(Tableau_calcul[[#This Row],[Traitement]]&lt;&gt;K290,"fin","continue")),COUNTIF($D$2:D289,"début"))</f>
        <v>continue1</v>
      </c>
      <c r="G289" s="11" t="str">
        <f>IF(LEFT(Tableau_calcul[[#This Row],[agrégat.période]],5)="début",Tableau_calcul[[#This Row],[Date]],"")</f>
        <v/>
      </c>
      <c r="H289" s="11" t="str">
        <f>IF(AND(Tableau_calcul[[#This Row],[agrégat.période]]="début",D290&lt;&gt;"début"),VLOOKUP(CONCATENATE("fin",Tableau_calcul[[#This Row],[agrégat.num]]),Tableau_calcul[[agrégat.num.période]:[Date]],4,FALSE),IF(AND(Tableau_calcul[[#This Row],[agrégat.période]]="début",D290="début"),Tableau_calcul[[#This Row],[agrégat.début]],""))</f>
        <v/>
      </c>
      <c r="I289" s="7" t="str">
        <f t="shared" si="9"/>
        <v/>
      </c>
      <c r="J289" s="8">
        <f>COUNTIF('Calcul auto'!B289:$B$367,"Plein traitement")+COUNTIF($K$1:K288,"Plein traitement")</f>
        <v>0</v>
      </c>
      <c r="K28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auto'!B288:$B$367,"Plein traitement")+COUNTIF($K$1:K288,"Plein traitement"),COUNTIF('Calcul auto'!B289:B$367,"Plein traitement")+COUNTIF($K$1:K288,"Plein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ans",COUNTIF(B289:$B$367,"Demi traitement")+COUNTIF($K$1:K288,"Demi traitement")&gt;=30),AND(Ancienneté="&gt;= 2 et &lt; 3 ans",COUNTIF(B289:$B$367,"Demi traitement")+COUNTIF($K$1:K288,"Demi traitement")&gt;=60),AND(Ancienneté="3 ans ou plus",COUNTIF(B289:$B$367,"Demi traitement")+COUNTIF($K$1:K288,"Demi traitement")&gt;=90))),"Sans traitement","Demi traitement"))))))</f>
        <v/>
      </c>
    </row>
    <row r="290" spans="1:11" x14ac:dyDescent="0.25">
      <c r="A290" s="7" t="e">
        <f t="shared" si="8"/>
        <v>#NUM!</v>
      </c>
      <c r="B29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90" s="8" t="str">
        <f>IF(Tableau_calcul[[#This Row],[Traitement]]&lt;&gt;K289,"début",IF(Tableau_calcul[[#This Row],[Traitement]]&lt;&gt;K291,"fin","continue"))</f>
        <v>continue</v>
      </c>
      <c r="E290" s="8">
        <f>COUNTIF($D$2:D290,"début")</f>
        <v>1</v>
      </c>
      <c r="F290" s="8" t="str">
        <f>CONCATENATE(IF(Tableau_calcul[[#This Row],[Traitement]]&lt;&gt;K289,"début",IF(Tableau_calcul[[#This Row],[Traitement]]&lt;&gt;K291,"fin","continue")),COUNTIF($D$2:D290,"début"))</f>
        <v>continue1</v>
      </c>
      <c r="G290" s="11" t="str">
        <f>IF(LEFT(Tableau_calcul[[#This Row],[agrégat.période]],5)="début",Tableau_calcul[[#This Row],[Date]],"")</f>
        <v/>
      </c>
      <c r="H290" s="11" t="str">
        <f>IF(AND(Tableau_calcul[[#This Row],[agrégat.période]]="début",D291&lt;&gt;"début"),VLOOKUP(CONCATENATE("fin",Tableau_calcul[[#This Row],[agrégat.num]]),Tableau_calcul[[agrégat.num.période]:[Date]],4,FALSE),IF(AND(Tableau_calcul[[#This Row],[agrégat.période]]="début",D291="début"),Tableau_calcul[[#This Row],[agrégat.début]],""))</f>
        <v/>
      </c>
      <c r="I290" s="7" t="str">
        <f t="shared" si="9"/>
        <v/>
      </c>
      <c r="J290" s="8">
        <f>COUNTIF('Calcul auto'!B290:$B$367,"Plein traitement")+COUNTIF($K$1:K289,"Plein traitement")</f>
        <v>0</v>
      </c>
      <c r="K29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auto'!B289:$B$367,"Plein traitement")+COUNTIF($K$1:K289,"Plein traitement"),COUNTIF('Calcul auto'!B290:B$367,"Plein traitement")+COUNTIF($K$1:K289,"Plein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ans",COUNTIF(B290:$B$367,"Demi traitement")+COUNTIF($K$1:K289,"Demi traitement")&gt;=30),AND(Ancienneté="&gt;= 2 et &lt; 3 ans",COUNTIF(B290:$B$367,"Demi traitement")+COUNTIF($K$1:K289,"Demi traitement")&gt;=60),AND(Ancienneté="3 ans ou plus",COUNTIF(B290:$B$367,"Demi traitement")+COUNTIF($K$1:K289,"Demi traitement")&gt;=90))),"Sans traitement","Demi traitement"))))))</f>
        <v/>
      </c>
    </row>
    <row r="291" spans="1:11" x14ac:dyDescent="0.25">
      <c r="A291" s="7" t="e">
        <f t="shared" si="8"/>
        <v>#NUM!</v>
      </c>
      <c r="B29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91" s="8" t="str">
        <f>IF(Tableau_calcul[[#This Row],[Traitement]]&lt;&gt;K290,"début",IF(Tableau_calcul[[#This Row],[Traitement]]&lt;&gt;K292,"fin","continue"))</f>
        <v>continue</v>
      </c>
      <c r="E291" s="8">
        <f>COUNTIF($D$2:D291,"début")</f>
        <v>1</v>
      </c>
      <c r="F291" s="8" t="str">
        <f>CONCATENATE(IF(Tableau_calcul[[#This Row],[Traitement]]&lt;&gt;K290,"début",IF(Tableau_calcul[[#This Row],[Traitement]]&lt;&gt;K292,"fin","continue")),COUNTIF($D$2:D291,"début"))</f>
        <v>continue1</v>
      </c>
      <c r="G291" s="11" t="str">
        <f>IF(LEFT(Tableau_calcul[[#This Row],[agrégat.période]],5)="début",Tableau_calcul[[#This Row],[Date]],"")</f>
        <v/>
      </c>
      <c r="H291" s="11" t="str">
        <f>IF(AND(Tableau_calcul[[#This Row],[agrégat.période]]="début",D292&lt;&gt;"début"),VLOOKUP(CONCATENATE("fin",Tableau_calcul[[#This Row],[agrégat.num]]),Tableau_calcul[[agrégat.num.période]:[Date]],4,FALSE),IF(AND(Tableau_calcul[[#This Row],[agrégat.période]]="début",D292="début"),Tableau_calcul[[#This Row],[agrégat.début]],""))</f>
        <v/>
      </c>
      <c r="I291" s="7" t="str">
        <f t="shared" si="9"/>
        <v/>
      </c>
      <c r="J291" s="8">
        <f>COUNTIF('Calcul auto'!B291:$B$367,"Plein traitement")+COUNTIF($K$1:K290,"Plein traitement")</f>
        <v>0</v>
      </c>
      <c r="K29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auto'!B290:$B$367,"Plein traitement")+COUNTIF($K$1:K290,"Plein traitement"),COUNTIF('Calcul auto'!B291:B$367,"Plein traitement")+COUNTIF($K$1:K290,"Plein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ans",COUNTIF(B291:$B$367,"Demi traitement")+COUNTIF($K$1:K290,"Demi traitement")&gt;=30),AND(Ancienneté="&gt;= 2 et &lt; 3 ans",COUNTIF(B291:$B$367,"Demi traitement")+COUNTIF($K$1:K290,"Demi traitement")&gt;=60),AND(Ancienneté="3 ans ou plus",COUNTIF(B291:$B$367,"Demi traitement")+COUNTIF($K$1:K290,"Demi traitement")&gt;=90))),"Sans traitement","Demi traitement"))))))</f>
        <v/>
      </c>
    </row>
    <row r="292" spans="1:11" x14ac:dyDescent="0.25">
      <c r="A292" s="7" t="e">
        <f t="shared" si="8"/>
        <v>#NUM!</v>
      </c>
      <c r="B29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92" s="8" t="str">
        <f>IF(Tableau_calcul[[#This Row],[Traitement]]&lt;&gt;K291,"début",IF(Tableau_calcul[[#This Row],[Traitement]]&lt;&gt;K293,"fin","continue"))</f>
        <v>continue</v>
      </c>
      <c r="E292" s="8">
        <f>COUNTIF($D$2:D292,"début")</f>
        <v>1</v>
      </c>
      <c r="F292" s="8" t="str">
        <f>CONCATENATE(IF(Tableau_calcul[[#This Row],[Traitement]]&lt;&gt;K291,"début",IF(Tableau_calcul[[#This Row],[Traitement]]&lt;&gt;K293,"fin","continue")),COUNTIF($D$2:D292,"début"))</f>
        <v>continue1</v>
      </c>
      <c r="G292" s="11" t="str">
        <f>IF(LEFT(Tableau_calcul[[#This Row],[agrégat.période]],5)="début",Tableau_calcul[[#This Row],[Date]],"")</f>
        <v/>
      </c>
      <c r="H292" s="11" t="str">
        <f>IF(AND(Tableau_calcul[[#This Row],[agrégat.période]]="début",D293&lt;&gt;"début"),VLOOKUP(CONCATENATE("fin",Tableau_calcul[[#This Row],[agrégat.num]]),Tableau_calcul[[agrégat.num.période]:[Date]],4,FALSE),IF(AND(Tableau_calcul[[#This Row],[agrégat.période]]="début",D293="début"),Tableau_calcul[[#This Row],[agrégat.début]],""))</f>
        <v/>
      </c>
      <c r="I292" s="7" t="str">
        <f t="shared" si="9"/>
        <v/>
      </c>
      <c r="J292" s="8">
        <f>COUNTIF('Calcul auto'!B292:$B$367,"Plein traitement")+COUNTIF($K$1:K291,"Plein traitement")</f>
        <v>0</v>
      </c>
      <c r="K29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auto'!B291:$B$367,"Plein traitement")+COUNTIF($K$1:K291,"Plein traitement"),COUNTIF('Calcul auto'!B292:B$367,"Plein traitement")+COUNTIF($K$1:K291,"Plein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ans",COUNTIF(B292:$B$367,"Demi traitement")+COUNTIF($K$1:K291,"Demi traitement")&gt;=30),AND(Ancienneté="&gt;= 2 et &lt; 3 ans",COUNTIF(B292:$B$367,"Demi traitement")+COUNTIF($K$1:K291,"Demi traitement")&gt;=60),AND(Ancienneté="3 ans ou plus",COUNTIF(B292:$B$367,"Demi traitement")+COUNTIF($K$1:K291,"Demi traitement")&gt;=90))),"Sans traitement","Demi traitement"))))))</f>
        <v/>
      </c>
    </row>
    <row r="293" spans="1:11" x14ac:dyDescent="0.25">
      <c r="A293" s="7" t="e">
        <f t="shared" si="8"/>
        <v>#NUM!</v>
      </c>
      <c r="B29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93" s="8" t="str">
        <f>IF(Tableau_calcul[[#This Row],[Traitement]]&lt;&gt;K292,"début",IF(Tableau_calcul[[#This Row],[Traitement]]&lt;&gt;K294,"fin","continue"))</f>
        <v>continue</v>
      </c>
      <c r="E293" s="8">
        <f>COUNTIF($D$2:D293,"début")</f>
        <v>1</v>
      </c>
      <c r="F293" s="8" t="str">
        <f>CONCATENATE(IF(Tableau_calcul[[#This Row],[Traitement]]&lt;&gt;K292,"début",IF(Tableau_calcul[[#This Row],[Traitement]]&lt;&gt;K294,"fin","continue")),COUNTIF($D$2:D293,"début"))</f>
        <v>continue1</v>
      </c>
      <c r="G293" s="11" t="str">
        <f>IF(LEFT(Tableau_calcul[[#This Row],[agrégat.période]],5)="début",Tableau_calcul[[#This Row],[Date]],"")</f>
        <v/>
      </c>
      <c r="H293" s="11" t="str">
        <f>IF(AND(Tableau_calcul[[#This Row],[agrégat.période]]="début",D294&lt;&gt;"début"),VLOOKUP(CONCATENATE("fin",Tableau_calcul[[#This Row],[agrégat.num]]),Tableau_calcul[[agrégat.num.période]:[Date]],4,FALSE),IF(AND(Tableau_calcul[[#This Row],[agrégat.période]]="début",D294="début"),Tableau_calcul[[#This Row],[agrégat.début]],""))</f>
        <v/>
      </c>
      <c r="I293" s="7" t="str">
        <f t="shared" si="9"/>
        <v/>
      </c>
      <c r="J293" s="8">
        <f>COUNTIF('Calcul auto'!B293:$B$367,"Plein traitement")+COUNTIF($K$1:K292,"Plein traitement")</f>
        <v>0</v>
      </c>
      <c r="K29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auto'!B292:$B$367,"Plein traitement")+COUNTIF($K$1:K292,"Plein traitement"),COUNTIF('Calcul auto'!B293:B$367,"Plein traitement")+COUNTIF($K$1:K292,"Plein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ans",COUNTIF(B293:$B$367,"Demi traitement")+COUNTIF($K$1:K292,"Demi traitement")&gt;=30),AND(Ancienneté="&gt;= 2 et &lt; 3 ans",COUNTIF(B293:$B$367,"Demi traitement")+COUNTIF($K$1:K292,"Demi traitement")&gt;=60),AND(Ancienneté="3 ans ou plus",COUNTIF(B293:$B$367,"Demi traitement")+COUNTIF($K$1:K292,"Demi traitement")&gt;=90))),"Sans traitement","Demi traitement"))))))</f>
        <v/>
      </c>
    </row>
    <row r="294" spans="1:11" x14ac:dyDescent="0.25">
      <c r="A294" s="7" t="e">
        <f t="shared" si="8"/>
        <v>#NUM!</v>
      </c>
      <c r="B29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94" s="8" t="str">
        <f>IF(Tableau_calcul[[#This Row],[Traitement]]&lt;&gt;K293,"début",IF(Tableau_calcul[[#This Row],[Traitement]]&lt;&gt;K295,"fin","continue"))</f>
        <v>continue</v>
      </c>
      <c r="E294" s="8">
        <f>COUNTIF($D$2:D294,"début")</f>
        <v>1</v>
      </c>
      <c r="F294" s="8" t="str">
        <f>CONCATENATE(IF(Tableau_calcul[[#This Row],[Traitement]]&lt;&gt;K293,"début",IF(Tableau_calcul[[#This Row],[Traitement]]&lt;&gt;K295,"fin","continue")),COUNTIF($D$2:D294,"début"))</f>
        <v>continue1</v>
      </c>
      <c r="G294" s="11" t="str">
        <f>IF(LEFT(Tableau_calcul[[#This Row],[agrégat.période]],5)="début",Tableau_calcul[[#This Row],[Date]],"")</f>
        <v/>
      </c>
      <c r="H294" s="11" t="str">
        <f>IF(AND(Tableau_calcul[[#This Row],[agrégat.période]]="début",D295&lt;&gt;"début"),VLOOKUP(CONCATENATE("fin",Tableau_calcul[[#This Row],[agrégat.num]]),Tableau_calcul[[agrégat.num.période]:[Date]],4,FALSE),IF(AND(Tableau_calcul[[#This Row],[agrégat.période]]="début",D295="début"),Tableau_calcul[[#This Row],[agrégat.début]],""))</f>
        <v/>
      </c>
      <c r="I294" s="7" t="str">
        <f t="shared" si="9"/>
        <v/>
      </c>
      <c r="J294" s="8">
        <f>COUNTIF('Calcul auto'!B294:$B$367,"Plein traitement")+COUNTIF($K$1:K293,"Plein traitement")</f>
        <v>0</v>
      </c>
      <c r="K29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auto'!B293:$B$367,"Plein traitement")+COUNTIF($K$1:K293,"Plein traitement"),COUNTIF('Calcul auto'!B294:B$367,"Plein traitement")+COUNTIF($K$1:K293,"Plein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ans",COUNTIF(B294:$B$367,"Demi traitement")+COUNTIF($K$1:K293,"Demi traitement")&gt;=30),AND(Ancienneté="&gt;= 2 et &lt; 3 ans",COUNTIF(B294:$B$367,"Demi traitement")+COUNTIF($K$1:K293,"Demi traitement")&gt;=60),AND(Ancienneté="3 ans ou plus",COUNTIF(B294:$B$367,"Demi traitement")+COUNTIF($K$1:K293,"Demi traitement")&gt;=90))),"Sans traitement","Demi traitement"))))))</f>
        <v/>
      </c>
    </row>
    <row r="295" spans="1:11" x14ac:dyDescent="0.25">
      <c r="A295" s="7" t="e">
        <f t="shared" si="8"/>
        <v>#NUM!</v>
      </c>
      <c r="B29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95" s="8" t="str">
        <f>IF(Tableau_calcul[[#This Row],[Traitement]]&lt;&gt;K294,"début",IF(Tableau_calcul[[#This Row],[Traitement]]&lt;&gt;K296,"fin","continue"))</f>
        <v>continue</v>
      </c>
      <c r="E295" s="8">
        <f>COUNTIF($D$2:D295,"début")</f>
        <v>1</v>
      </c>
      <c r="F295" s="8" t="str">
        <f>CONCATENATE(IF(Tableau_calcul[[#This Row],[Traitement]]&lt;&gt;K294,"début",IF(Tableau_calcul[[#This Row],[Traitement]]&lt;&gt;K296,"fin","continue")),COUNTIF($D$2:D295,"début"))</f>
        <v>continue1</v>
      </c>
      <c r="G295" s="11" t="str">
        <f>IF(LEFT(Tableau_calcul[[#This Row],[agrégat.période]],5)="début",Tableau_calcul[[#This Row],[Date]],"")</f>
        <v/>
      </c>
      <c r="H295" s="11" t="str">
        <f>IF(AND(Tableau_calcul[[#This Row],[agrégat.période]]="début",D296&lt;&gt;"début"),VLOOKUP(CONCATENATE("fin",Tableau_calcul[[#This Row],[agrégat.num]]),Tableau_calcul[[agrégat.num.période]:[Date]],4,FALSE),IF(AND(Tableau_calcul[[#This Row],[agrégat.période]]="début",D296="début"),Tableau_calcul[[#This Row],[agrégat.début]],""))</f>
        <v/>
      </c>
      <c r="I295" s="7" t="str">
        <f t="shared" si="9"/>
        <v/>
      </c>
      <c r="J295" s="8">
        <f>COUNTIF('Calcul auto'!B295:$B$367,"Plein traitement")+COUNTIF($K$1:K294,"Plein traitement")</f>
        <v>0</v>
      </c>
      <c r="K29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auto'!B294:$B$367,"Plein traitement")+COUNTIF($K$1:K294,"Plein traitement"),COUNTIF('Calcul auto'!B295:B$367,"Plein traitement")+COUNTIF($K$1:K294,"Plein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ans",COUNTIF(B295:$B$367,"Demi traitement")+COUNTIF($K$1:K294,"Demi traitement")&gt;=30),AND(Ancienneté="&gt;= 2 et &lt; 3 ans",COUNTIF(B295:$B$367,"Demi traitement")+COUNTIF($K$1:K294,"Demi traitement")&gt;=60),AND(Ancienneté="3 ans ou plus",COUNTIF(B295:$B$367,"Demi traitement")+COUNTIF($K$1:K294,"Demi traitement")&gt;=90))),"Sans traitement","Demi traitement"))))))</f>
        <v/>
      </c>
    </row>
    <row r="296" spans="1:11" x14ac:dyDescent="0.25">
      <c r="A296" s="7" t="e">
        <f t="shared" si="8"/>
        <v>#NUM!</v>
      </c>
      <c r="B29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96" s="8" t="str">
        <f>IF(Tableau_calcul[[#This Row],[Traitement]]&lt;&gt;K295,"début",IF(Tableau_calcul[[#This Row],[Traitement]]&lt;&gt;K297,"fin","continue"))</f>
        <v>continue</v>
      </c>
      <c r="E296" s="8">
        <f>COUNTIF($D$2:D296,"début")</f>
        <v>1</v>
      </c>
      <c r="F296" s="8" t="str">
        <f>CONCATENATE(IF(Tableau_calcul[[#This Row],[Traitement]]&lt;&gt;K295,"début",IF(Tableau_calcul[[#This Row],[Traitement]]&lt;&gt;K297,"fin","continue")),COUNTIF($D$2:D296,"début"))</f>
        <v>continue1</v>
      </c>
      <c r="G296" s="11" t="str">
        <f>IF(LEFT(Tableau_calcul[[#This Row],[agrégat.période]],5)="début",Tableau_calcul[[#This Row],[Date]],"")</f>
        <v/>
      </c>
      <c r="H296" s="11" t="str">
        <f>IF(AND(Tableau_calcul[[#This Row],[agrégat.période]]="début",D297&lt;&gt;"début"),VLOOKUP(CONCATENATE("fin",Tableau_calcul[[#This Row],[agrégat.num]]),Tableau_calcul[[agrégat.num.période]:[Date]],4,FALSE),IF(AND(Tableau_calcul[[#This Row],[agrégat.période]]="début",D297="début"),Tableau_calcul[[#This Row],[agrégat.début]],""))</f>
        <v/>
      </c>
      <c r="I296" s="7" t="str">
        <f t="shared" si="9"/>
        <v/>
      </c>
      <c r="J296" s="8">
        <f>COUNTIF('Calcul auto'!B296:$B$367,"Plein traitement")+COUNTIF($K$1:K295,"Plein traitement")</f>
        <v>0</v>
      </c>
      <c r="K29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auto'!B295:$B$367,"Plein traitement")+COUNTIF($K$1:K295,"Plein traitement"),COUNTIF('Calcul auto'!B296:B$367,"Plein traitement")+COUNTIF($K$1:K295,"Plein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ans",COUNTIF(B296:$B$367,"Demi traitement")+COUNTIF($K$1:K295,"Demi traitement")&gt;=30),AND(Ancienneté="&gt;= 2 et &lt; 3 ans",COUNTIF(B296:$B$367,"Demi traitement")+COUNTIF($K$1:K295,"Demi traitement")&gt;=60),AND(Ancienneté="3 ans ou plus",COUNTIF(B296:$B$367,"Demi traitement")+COUNTIF($K$1:K295,"Demi traitement")&gt;=90))),"Sans traitement","Demi traitement"))))))</f>
        <v/>
      </c>
    </row>
    <row r="297" spans="1:11" x14ac:dyDescent="0.25">
      <c r="A297" s="7" t="e">
        <f t="shared" si="8"/>
        <v>#NUM!</v>
      </c>
      <c r="B29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97" s="8" t="str">
        <f>IF(Tableau_calcul[[#This Row],[Traitement]]&lt;&gt;K296,"début",IF(Tableau_calcul[[#This Row],[Traitement]]&lt;&gt;K298,"fin","continue"))</f>
        <v>continue</v>
      </c>
      <c r="E297" s="8">
        <f>COUNTIF($D$2:D297,"début")</f>
        <v>1</v>
      </c>
      <c r="F297" s="8" t="str">
        <f>CONCATENATE(IF(Tableau_calcul[[#This Row],[Traitement]]&lt;&gt;K296,"début",IF(Tableau_calcul[[#This Row],[Traitement]]&lt;&gt;K298,"fin","continue")),COUNTIF($D$2:D297,"début"))</f>
        <v>continue1</v>
      </c>
      <c r="G297" s="11" t="str">
        <f>IF(LEFT(Tableau_calcul[[#This Row],[agrégat.période]],5)="début",Tableau_calcul[[#This Row],[Date]],"")</f>
        <v/>
      </c>
      <c r="H297" s="11" t="str">
        <f>IF(AND(Tableau_calcul[[#This Row],[agrégat.période]]="début",D298&lt;&gt;"début"),VLOOKUP(CONCATENATE("fin",Tableau_calcul[[#This Row],[agrégat.num]]),Tableau_calcul[[agrégat.num.période]:[Date]],4,FALSE),IF(AND(Tableau_calcul[[#This Row],[agrégat.période]]="début",D298="début"),Tableau_calcul[[#This Row],[agrégat.début]],""))</f>
        <v/>
      </c>
      <c r="I297" s="7" t="str">
        <f t="shared" si="9"/>
        <v/>
      </c>
      <c r="J297" s="8">
        <f>COUNTIF('Calcul auto'!B297:$B$367,"Plein traitement")+COUNTIF($K$1:K296,"Plein traitement")</f>
        <v>0</v>
      </c>
      <c r="K29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auto'!B296:$B$367,"Plein traitement")+COUNTIF($K$1:K296,"Plein traitement"),COUNTIF('Calcul auto'!B297:B$367,"Plein traitement")+COUNTIF($K$1:K296,"Plein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ans",COUNTIF(B297:$B$367,"Demi traitement")+COUNTIF($K$1:K296,"Demi traitement")&gt;=30),AND(Ancienneté="&gt;= 2 et &lt; 3 ans",COUNTIF(B297:$B$367,"Demi traitement")+COUNTIF($K$1:K296,"Demi traitement")&gt;=60),AND(Ancienneté="3 ans ou plus",COUNTIF(B297:$B$367,"Demi traitement")+COUNTIF($K$1:K296,"Demi traitement")&gt;=90))),"Sans traitement","Demi traitement"))))))</f>
        <v/>
      </c>
    </row>
    <row r="298" spans="1:11" x14ac:dyDescent="0.25">
      <c r="A298" s="7" t="e">
        <f t="shared" si="8"/>
        <v>#NUM!</v>
      </c>
      <c r="B29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98" s="8" t="str">
        <f>IF(Tableau_calcul[[#This Row],[Traitement]]&lt;&gt;K297,"début",IF(Tableau_calcul[[#This Row],[Traitement]]&lt;&gt;K299,"fin","continue"))</f>
        <v>continue</v>
      </c>
      <c r="E298" s="8">
        <f>COUNTIF($D$2:D298,"début")</f>
        <v>1</v>
      </c>
      <c r="F298" s="8" t="str">
        <f>CONCATENATE(IF(Tableau_calcul[[#This Row],[Traitement]]&lt;&gt;K297,"début",IF(Tableau_calcul[[#This Row],[Traitement]]&lt;&gt;K299,"fin","continue")),COUNTIF($D$2:D298,"début"))</f>
        <v>continue1</v>
      </c>
      <c r="G298" s="11" t="str">
        <f>IF(LEFT(Tableau_calcul[[#This Row],[agrégat.période]],5)="début",Tableau_calcul[[#This Row],[Date]],"")</f>
        <v/>
      </c>
      <c r="H298" s="11" t="str">
        <f>IF(AND(Tableau_calcul[[#This Row],[agrégat.période]]="début",D299&lt;&gt;"début"),VLOOKUP(CONCATENATE("fin",Tableau_calcul[[#This Row],[agrégat.num]]),Tableau_calcul[[agrégat.num.période]:[Date]],4,FALSE),IF(AND(Tableau_calcul[[#This Row],[agrégat.période]]="début",D299="début"),Tableau_calcul[[#This Row],[agrégat.début]],""))</f>
        <v/>
      </c>
      <c r="I298" s="7" t="str">
        <f t="shared" si="9"/>
        <v/>
      </c>
      <c r="J298" s="8">
        <f>COUNTIF('Calcul auto'!B298:$B$367,"Plein traitement")+COUNTIF($K$1:K297,"Plein traitement")</f>
        <v>0</v>
      </c>
      <c r="K29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auto'!B297:$B$367,"Plein traitement")+COUNTIF($K$1:K297,"Plein traitement"),COUNTIF('Calcul auto'!B298:B$367,"Plein traitement")+COUNTIF($K$1:K297,"Plein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ans",COUNTIF(B298:$B$367,"Demi traitement")+COUNTIF($K$1:K297,"Demi traitement")&gt;=30),AND(Ancienneté="&gt;= 2 et &lt; 3 ans",COUNTIF(B298:$B$367,"Demi traitement")+COUNTIF($K$1:K297,"Demi traitement")&gt;=60),AND(Ancienneté="3 ans ou plus",COUNTIF(B298:$B$367,"Demi traitement")+COUNTIF($K$1:K297,"Demi traitement")&gt;=90))),"Sans traitement","Demi traitement"))))))</f>
        <v/>
      </c>
    </row>
    <row r="299" spans="1:11" x14ac:dyDescent="0.25">
      <c r="A299" s="7" t="e">
        <f t="shared" si="8"/>
        <v>#NUM!</v>
      </c>
      <c r="B29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299" s="8" t="str">
        <f>IF(Tableau_calcul[[#This Row],[Traitement]]&lt;&gt;K298,"début",IF(Tableau_calcul[[#This Row],[Traitement]]&lt;&gt;K300,"fin","continue"))</f>
        <v>continue</v>
      </c>
      <c r="E299" s="8">
        <f>COUNTIF($D$2:D299,"début")</f>
        <v>1</v>
      </c>
      <c r="F299" s="8" t="str">
        <f>CONCATENATE(IF(Tableau_calcul[[#This Row],[Traitement]]&lt;&gt;K298,"début",IF(Tableau_calcul[[#This Row],[Traitement]]&lt;&gt;K300,"fin","continue")),COUNTIF($D$2:D299,"début"))</f>
        <v>continue1</v>
      </c>
      <c r="G299" s="11" t="str">
        <f>IF(LEFT(Tableau_calcul[[#This Row],[agrégat.période]],5)="début",Tableau_calcul[[#This Row],[Date]],"")</f>
        <v/>
      </c>
      <c r="H299" s="11" t="str">
        <f>IF(AND(Tableau_calcul[[#This Row],[agrégat.période]]="début",D300&lt;&gt;"début"),VLOOKUP(CONCATENATE("fin",Tableau_calcul[[#This Row],[agrégat.num]]),Tableau_calcul[[agrégat.num.période]:[Date]],4,FALSE),IF(AND(Tableau_calcul[[#This Row],[agrégat.période]]="début",D300="début"),Tableau_calcul[[#This Row],[agrégat.début]],""))</f>
        <v/>
      </c>
      <c r="I299" s="7" t="str">
        <f t="shared" si="9"/>
        <v/>
      </c>
      <c r="J299" s="8">
        <f>COUNTIF('Calcul auto'!B299:$B$367,"Plein traitement")+COUNTIF($K$1:K298,"Plein traitement")</f>
        <v>0</v>
      </c>
      <c r="K29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auto'!B298:$B$367,"Plein traitement")+COUNTIF($K$1:K298,"Plein traitement"),COUNTIF('Calcul auto'!B299:B$367,"Plein traitement")+COUNTIF($K$1:K298,"Plein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ans",COUNTIF(B299:$B$367,"Demi traitement")+COUNTIF($K$1:K298,"Demi traitement")&gt;=30),AND(Ancienneté="&gt;= 2 et &lt; 3 ans",COUNTIF(B299:$B$367,"Demi traitement")+COUNTIF($K$1:K298,"Demi traitement")&gt;=60),AND(Ancienneté="3 ans ou plus",COUNTIF(B299:$B$367,"Demi traitement")+COUNTIF($K$1:K298,"Demi traitement")&gt;=90))),"Sans traitement","Demi traitement"))))))</f>
        <v/>
      </c>
    </row>
    <row r="300" spans="1:11" x14ac:dyDescent="0.25">
      <c r="A300" s="7" t="e">
        <f t="shared" si="8"/>
        <v>#NUM!</v>
      </c>
      <c r="B30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00" s="8" t="str">
        <f>IF(Tableau_calcul[[#This Row],[Traitement]]&lt;&gt;K299,"début",IF(Tableau_calcul[[#This Row],[Traitement]]&lt;&gt;K301,"fin","continue"))</f>
        <v>continue</v>
      </c>
      <c r="E300" s="8">
        <f>COUNTIF($D$2:D300,"début")</f>
        <v>1</v>
      </c>
      <c r="F300" s="8" t="str">
        <f>CONCATENATE(IF(Tableau_calcul[[#This Row],[Traitement]]&lt;&gt;K299,"début",IF(Tableau_calcul[[#This Row],[Traitement]]&lt;&gt;K301,"fin","continue")),COUNTIF($D$2:D300,"début"))</f>
        <v>continue1</v>
      </c>
      <c r="G300" s="11" t="str">
        <f>IF(LEFT(Tableau_calcul[[#This Row],[agrégat.période]],5)="début",Tableau_calcul[[#This Row],[Date]],"")</f>
        <v/>
      </c>
      <c r="H300" s="11" t="str">
        <f>IF(AND(Tableau_calcul[[#This Row],[agrégat.période]]="début",D301&lt;&gt;"début"),VLOOKUP(CONCATENATE("fin",Tableau_calcul[[#This Row],[agrégat.num]]),Tableau_calcul[[agrégat.num.période]:[Date]],4,FALSE),IF(AND(Tableau_calcul[[#This Row],[agrégat.période]]="début",D301="début"),Tableau_calcul[[#This Row],[agrégat.début]],""))</f>
        <v/>
      </c>
      <c r="I300" s="7" t="str">
        <f t="shared" si="9"/>
        <v/>
      </c>
      <c r="J300" s="8">
        <f>COUNTIF('Calcul auto'!B300:$B$367,"Plein traitement")+COUNTIF($K$1:K299,"Plein traitement")</f>
        <v>0</v>
      </c>
      <c r="K30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auto'!B299:$B$367,"Plein traitement")+COUNTIF($K$1:K299,"Plein traitement"),COUNTIF('Calcul auto'!B300:B$367,"Plein traitement")+COUNTIF($K$1:K299,"Plein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ans",COUNTIF(B300:$B$367,"Demi traitement")+COUNTIF($K$1:K299,"Demi traitement")&gt;=30),AND(Ancienneté="&gt;= 2 et &lt; 3 ans",COUNTIF(B300:$B$367,"Demi traitement")+COUNTIF($K$1:K299,"Demi traitement")&gt;=60),AND(Ancienneté="3 ans ou plus",COUNTIF(B300:$B$367,"Demi traitement")+COUNTIF($K$1:K299,"Demi traitement")&gt;=90))),"Sans traitement","Demi traitement"))))))</f>
        <v/>
      </c>
    </row>
    <row r="301" spans="1:11" x14ac:dyDescent="0.25">
      <c r="A301" s="7" t="e">
        <f t="shared" si="8"/>
        <v>#NUM!</v>
      </c>
      <c r="B30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01" s="8" t="str">
        <f>IF(Tableau_calcul[[#This Row],[Traitement]]&lt;&gt;K300,"début",IF(Tableau_calcul[[#This Row],[Traitement]]&lt;&gt;K302,"fin","continue"))</f>
        <v>continue</v>
      </c>
      <c r="E301" s="8">
        <f>COUNTIF($D$2:D301,"début")</f>
        <v>1</v>
      </c>
      <c r="F301" s="8" t="str">
        <f>CONCATENATE(IF(Tableau_calcul[[#This Row],[Traitement]]&lt;&gt;K300,"début",IF(Tableau_calcul[[#This Row],[Traitement]]&lt;&gt;K302,"fin","continue")),COUNTIF($D$2:D301,"début"))</f>
        <v>continue1</v>
      </c>
      <c r="G301" s="11" t="str">
        <f>IF(LEFT(Tableau_calcul[[#This Row],[agrégat.période]],5)="début",Tableau_calcul[[#This Row],[Date]],"")</f>
        <v/>
      </c>
      <c r="H301" s="11" t="str">
        <f>IF(AND(Tableau_calcul[[#This Row],[agrégat.période]]="début",D302&lt;&gt;"début"),VLOOKUP(CONCATENATE("fin",Tableau_calcul[[#This Row],[agrégat.num]]),Tableau_calcul[[agrégat.num.période]:[Date]],4,FALSE),IF(AND(Tableau_calcul[[#This Row],[agrégat.période]]="début",D302="début"),Tableau_calcul[[#This Row],[agrégat.début]],""))</f>
        <v/>
      </c>
      <c r="I301" s="7" t="str">
        <f t="shared" si="9"/>
        <v/>
      </c>
      <c r="J301" s="8">
        <f>COUNTIF('Calcul auto'!B301:$B$367,"Plein traitement")+COUNTIF($K$1:K300,"Plein traitement")</f>
        <v>0</v>
      </c>
      <c r="K30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auto'!B300:$B$367,"Plein traitement")+COUNTIF($K$1:K300,"Plein traitement"),COUNTIF('Calcul auto'!B301:B$367,"Plein traitement")+COUNTIF($K$1:K300,"Plein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ans",COUNTIF(B301:$B$367,"Demi traitement")+COUNTIF($K$1:K300,"Demi traitement")&gt;=30),AND(Ancienneté="&gt;= 2 et &lt; 3 ans",COUNTIF(B301:$B$367,"Demi traitement")+COUNTIF($K$1:K300,"Demi traitement")&gt;=60),AND(Ancienneté="3 ans ou plus",COUNTIF(B301:$B$367,"Demi traitement")+COUNTIF($K$1:K300,"Demi traitement")&gt;=90))),"Sans traitement","Demi traitement"))))))</f>
        <v/>
      </c>
    </row>
    <row r="302" spans="1:11" x14ac:dyDescent="0.25">
      <c r="A302" s="7" t="e">
        <f t="shared" si="8"/>
        <v>#NUM!</v>
      </c>
      <c r="B30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02" s="8" t="str">
        <f>IF(Tableau_calcul[[#This Row],[Traitement]]&lt;&gt;K301,"début",IF(Tableau_calcul[[#This Row],[Traitement]]&lt;&gt;K303,"fin","continue"))</f>
        <v>continue</v>
      </c>
      <c r="E302" s="8">
        <f>COUNTIF($D$2:D302,"début")</f>
        <v>1</v>
      </c>
      <c r="F302" s="8" t="str">
        <f>CONCATENATE(IF(Tableau_calcul[[#This Row],[Traitement]]&lt;&gt;K301,"début",IF(Tableau_calcul[[#This Row],[Traitement]]&lt;&gt;K303,"fin","continue")),COUNTIF($D$2:D302,"début"))</f>
        <v>continue1</v>
      </c>
      <c r="G302" s="11" t="str">
        <f>IF(LEFT(Tableau_calcul[[#This Row],[agrégat.période]],5)="début",Tableau_calcul[[#This Row],[Date]],"")</f>
        <v/>
      </c>
      <c r="H302" s="11" t="str">
        <f>IF(AND(Tableau_calcul[[#This Row],[agrégat.période]]="début",D303&lt;&gt;"début"),VLOOKUP(CONCATENATE("fin",Tableau_calcul[[#This Row],[agrégat.num]]),Tableau_calcul[[agrégat.num.période]:[Date]],4,FALSE),IF(AND(Tableau_calcul[[#This Row],[agrégat.période]]="début",D303="début"),Tableau_calcul[[#This Row],[agrégat.début]],""))</f>
        <v/>
      </c>
      <c r="I302" s="7" t="str">
        <f t="shared" si="9"/>
        <v/>
      </c>
      <c r="J302" s="8">
        <f>COUNTIF('Calcul auto'!B302:$B$367,"Plein traitement")+COUNTIF($K$1:K301,"Plein traitement")</f>
        <v>0</v>
      </c>
      <c r="K30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auto'!B301:$B$367,"Plein traitement")+COUNTIF($K$1:K301,"Plein traitement"),COUNTIF('Calcul auto'!B302:B$367,"Plein traitement")+COUNTIF($K$1:K301,"Plein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ans",COUNTIF(B302:$B$367,"Demi traitement")+COUNTIF($K$1:K301,"Demi traitement")&gt;=30),AND(Ancienneté="&gt;= 2 et &lt; 3 ans",COUNTIF(B302:$B$367,"Demi traitement")+COUNTIF($K$1:K301,"Demi traitement")&gt;=60),AND(Ancienneté="3 ans ou plus",COUNTIF(B302:$B$367,"Demi traitement")+COUNTIF($K$1:K301,"Demi traitement")&gt;=90))),"Sans traitement","Demi traitement"))))))</f>
        <v/>
      </c>
    </row>
    <row r="303" spans="1:11" x14ac:dyDescent="0.25">
      <c r="A303" s="7" t="e">
        <f t="shared" si="8"/>
        <v>#NUM!</v>
      </c>
      <c r="B30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03" s="8" t="str">
        <f>IF(Tableau_calcul[[#This Row],[Traitement]]&lt;&gt;K302,"début",IF(Tableau_calcul[[#This Row],[Traitement]]&lt;&gt;K304,"fin","continue"))</f>
        <v>continue</v>
      </c>
      <c r="E303" s="8">
        <f>COUNTIF($D$2:D303,"début")</f>
        <v>1</v>
      </c>
      <c r="F303" s="8" t="str">
        <f>CONCATENATE(IF(Tableau_calcul[[#This Row],[Traitement]]&lt;&gt;K302,"début",IF(Tableau_calcul[[#This Row],[Traitement]]&lt;&gt;K304,"fin","continue")),COUNTIF($D$2:D303,"début"))</f>
        <v>continue1</v>
      </c>
      <c r="G303" s="11" t="str">
        <f>IF(LEFT(Tableau_calcul[[#This Row],[agrégat.période]],5)="début",Tableau_calcul[[#This Row],[Date]],"")</f>
        <v/>
      </c>
      <c r="H303" s="11" t="str">
        <f>IF(AND(Tableau_calcul[[#This Row],[agrégat.période]]="début",D304&lt;&gt;"début"),VLOOKUP(CONCATENATE("fin",Tableau_calcul[[#This Row],[agrégat.num]]),Tableau_calcul[[agrégat.num.période]:[Date]],4,FALSE),IF(AND(Tableau_calcul[[#This Row],[agrégat.période]]="début",D304="début"),Tableau_calcul[[#This Row],[agrégat.début]],""))</f>
        <v/>
      </c>
      <c r="I303" s="7" t="str">
        <f t="shared" si="9"/>
        <v/>
      </c>
      <c r="J303" s="8">
        <f>COUNTIF('Calcul auto'!B303:$B$367,"Plein traitement")+COUNTIF($K$1:K302,"Plein traitement")</f>
        <v>0</v>
      </c>
      <c r="K30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auto'!B302:$B$367,"Plein traitement")+COUNTIF($K$1:K302,"Plein traitement"),COUNTIF('Calcul auto'!B303:B$367,"Plein traitement")+COUNTIF($K$1:K302,"Plein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ans",COUNTIF(B303:$B$367,"Demi traitement")+COUNTIF($K$1:K302,"Demi traitement")&gt;=30),AND(Ancienneté="&gt;= 2 et &lt; 3 ans",COUNTIF(B303:$B$367,"Demi traitement")+COUNTIF($K$1:K302,"Demi traitement")&gt;=60),AND(Ancienneté="3 ans ou plus",COUNTIF(B303:$B$367,"Demi traitement")+COUNTIF($K$1:K302,"Demi traitement")&gt;=90))),"Sans traitement","Demi traitement"))))))</f>
        <v/>
      </c>
    </row>
    <row r="304" spans="1:11" x14ac:dyDescent="0.25">
      <c r="A304" s="7" t="e">
        <f t="shared" si="8"/>
        <v>#NUM!</v>
      </c>
      <c r="B30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04" s="8" t="str">
        <f>IF(Tableau_calcul[[#This Row],[Traitement]]&lt;&gt;K303,"début",IF(Tableau_calcul[[#This Row],[Traitement]]&lt;&gt;K305,"fin","continue"))</f>
        <v>continue</v>
      </c>
      <c r="E304" s="8">
        <f>COUNTIF($D$2:D304,"début")</f>
        <v>1</v>
      </c>
      <c r="F304" s="8" t="str">
        <f>CONCATENATE(IF(Tableau_calcul[[#This Row],[Traitement]]&lt;&gt;K303,"début",IF(Tableau_calcul[[#This Row],[Traitement]]&lt;&gt;K305,"fin","continue")),COUNTIF($D$2:D304,"début"))</f>
        <v>continue1</v>
      </c>
      <c r="G304" s="11" t="str">
        <f>IF(LEFT(Tableau_calcul[[#This Row],[agrégat.période]],5)="début",Tableau_calcul[[#This Row],[Date]],"")</f>
        <v/>
      </c>
      <c r="H304" s="11" t="str">
        <f>IF(AND(Tableau_calcul[[#This Row],[agrégat.période]]="début",D305&lt;&gt;"début"),VLOOKUP(CONCATENATE("fin",Tableau_calcul[[#This Row],[agrégat.num]]),Tableau_calcul[[agrégat.num.période]:[Date]],4,FALSE),IF(AND(Tableau_calcul[[#This Row],[agrégat.période]]="début",D305="début"),Tableau_calcul[[#This Row],[agrégat.début]],""))</f>
        <v/>
      </c>
      <c r="I304" s="7" t="str">
        <f t="shared" si="9"/>
        <v/>
      </c>
      <c r="J304" s="8">
        <f>COUNTIF('Calcul auto'!B304:$B$367,"Plein traitement")+COUNTIF($K$1:K303,"Plein traitement")</f>
        <v>0</v>
      </c>
      <c r="K30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auto'!B303:$B$367,"Plein traitement")+COUNTIF($K$1:K303,"Plein traitement"),COUNTIF('Calcul auto'!B304:B$367,"Plein traitement")+COUNTIF($K$1:K303,"Plein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ans",COUNTIF(B304:$B$367,"Demi traitement")+COUNTIF($K$1:K303,"Demi traitement")&gt;=30),AND(Ancienneté="&gt;= 2 et &lt; 3 ans",COUNTIF(B304:$B$367,"Demi traitement")+COUNTIF($K$1:K303,"Demi traitement")&gt;=60),AND(Ancienneté="3 ans ou plus",COUNTIF(B304:$B$367,"Demi traitement")+COUNTIF($K$1:K303,"Demi traitement")&gt;=90))),"Sans traitement","Demi traitement"))))))</f>
        <v/>
      </c>
    </row>
    <row r="305" spans="1:11" x14ac:dyDescent="0.25">
      <c r="A305" s="7" t="e">
        <f t="shared" si="8"/>
        <v>#NUM!</v>
      </c>
      <c r="B30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05" s="8" t="str">
        <f>IF(Tableau_calcul[[#This Row],[Traitement]]&lt;&gt;K304,"début",IF(Tableau_calcul[[#This Row],[Traitement]]&lt;&gt;K306,"fin","continue"))</f>
        <v>continue</v>
      </c>
      <c r="E305" s="8">
        <f>COUNTIF($D$2:D305,"début")</f>
        <v>1</v>
      </c>
      <c r="F305" s="8" t="str">
        <f>CONCATENATE(IF(Tableau_calcul[[#This Row],[Traitement]]&lt;&gt;K304,"début",IF(Tableau_calcul[[#This Row],[Traitement]]&lt;&gt;K306,"fin","continue")),COUNTIF($D$2:D305,"début"))</f>
        <v>continue1</v>
      </c>
      <c r="G305" s="11" t="str">
        <f>IF(LEFT(Tableau_calcul[[#This Row],[agrégat.période]],5)="début",Tableau_calcul[[#This Row],[Date]],"")</f>
        <v/>
      </c>
      <c r="H305" s="11" t="str">
        <f>IF(AND(Tableau_calcul[[#This Row],[agrégat.période]]="début",D306&lt;&gt;"début"),VLOOKUP(CONCATENATE("fin",Tableau_calcul[[#This Row],[agrégat.num]]),Tableau_calcul[[agrégat.num.période]:[Date]],4,FALSE),IF(AND(Tableau_calcul[[#This Row],[agrégat.période]]="début",D306="début"),Tableau_calcul[[#This Row],[agrégat.début]],""))</f>
        <v/>
      </c>
      <c r="I305" s="7" t="str">
        <f t="shared" si="9"/>
        <v/>
      </c>
      <c r="J305" s="8">
        <f>COUNTIF('Calcul auto'!B305:$B$367,"Plein traitement")+COUNTIF($K$1:K304,"Plein traitement")</f>
        <v>0</v>
      </c>
      <c r="K30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auto'!B304:$B$367,"Plein traitement")+COUNTIF($K$1:K304,"Plein traitement"),COUNTIF('Calcul auto'!B305:B$367,"Plein traitement")+COUNTIF($K$1:K304,"Plein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ans",COUNTIF(B305:$B$367,"Demi traitement")+COUNTIF($K$1:K304,"Demi traitement")&gt;=30),AND(Ancienneté="&gt;= 2 et &lt; 3 ans",COUNTIF(B305:$B$367,"Demi traitement")+COUNTIF($K$1:K304,"Demi traitement")&gt;=60),AND(Ancienneté="3 ans ou plus",COUNTIF(B305:$B$367,"Demi traitement")+COUNTIF($K$1:K304,"Demi traitement")&gt;=90))),"Sans traitement","Demi traitement"))))))</f>
        <v/>
      </c>
    </row>
    <row r="306" spans="1:11" x14ac:dyDescent="0.25">
      <c r="A306" s="7" t="e">
        <f t="shared" si="8"/>
        <v>#NUM!</v>
      </c>
      <c r="B30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06" s="8" t="str">
        <f>IF(Tableau_calcul[[#This Row],[Traitement]]&lt;&gt;K305,"début",IF(Tableau_calcul[[#This Row],[Traitement]]&lt;&gt;K307,"fin","continue"))</f>
        <v>continue</v>
      </c>
      <c r="E306" s="8">
        <f>COUNTIF($D$2:D306,"début")</f>
        <v>1</v>
      </c>
      <c r="F306" s="8" t="str">
        <f>CONCATENATE(IF(Tableau_calcul[[#This Row],[Traitement]]&lt;&gt;K305,"début",IF(Tableau_calcul[[#This Row],[Traitement]]&lt;&gt;K307,"fin","continue")),COUNTIF($D$2:D306,"début"))</f>
        <v>continue1</v>
      </c>
      <c r="G306" s="11" t="str">
        <f>IF(LEFT(Tableau_calcul[[#This Row],[agrégat.période]],5)="début",Tableau_calcul[[#This Row],[Date]],"")</f>
        <v/>
      </c>
      <c r="H306" s="11" t="str">
        <f>IF(AND(Tableau_calcul[[#This Row],[agrégat.période]]="début",D307&lt;&gt;"début"),VLOOKUP(CONCATENATE("fin",Tableau_calcul[[#This Row],[agrégat.num]]),Tableau_calcul[[agrégat.num.période]:[Date]],4,FALSE),IF(AND(Tableau_calcul[[#This Row],[agrégat.période]]="début",D307="début"),Tableau_calcul[[#This Row],[agrégat.début]],""))</f>
        <v/>
      </c>
      <c r="I306" s="7" t="str">
        <f t="shared" si="9"/>
        <v/>
      </c>
      <c r="J306" s="8">
        <f>COUNTIF('Calcul auto'!B306:$B$367,"Plein traitement")+COUNTIF($K$1:K305,"Plein traitement")</f>
        <v>0</v>
      </c>
      <c r="K30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auto'!B305:$B$367,"Plein traitement")+COUNTIF($K$1:K305,"Plein traitement"),COUNTIF('Calcul auto'!B306:B$367,"Plein traitement")+COUNTIF($K$1:K305,"Plein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ans",COUNTIF(B306:$B$367,"Demi traitement")+COUNTIF($K$1:K305,"Demi traitement")&gt;=30),AND(Ancienneté="&gt;= 2 et &lt; 3 ans",COUNTIF(B306:$B$367,"Demi traitement")+COUNTIF($K$1:K305,"Demi traitement")&gt;=60),AND(Ancienneté="3 ans ou plus",COUNTIF(B306:$B$367,"Demi traitement")+COUNTIF($K$1:K305,"Demi traitement")&gt;=90))),"Sans traitement","Demi traitement"))))))</f>
        <v/>
      </c>
    </row>
    <row r="307" spans="1:11" x14ac:dyDescent="0.25">
      <c r="A307" s="7" t="e">
        <f t="shared" si="8"/>
        <v>#NUM!</v>
      </c>
      <c r="B30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07" s="8" t="str">
        <f>IF(Tableau_calcul[[#This Row],[Traitement]]&lt;&gt;K306,"début",IF(Tableau_calcul[[#This Row],[Traitement]]&lt;&gt;K308,"fin","continue"))</f>
        <v>continue</v>
      </c>
      <c r="E307" s="8">
        <f>COUNTIF($D$2:D307,"début")</f>
        <v>1</v>
      </c>
      <c r="F307" s="8" t="str">
        <f>CONCATENATE(IF(Tableau_calcul[[#This Row],[Traitement]]&lt;&gt;K306,"début",IF(Tableau_calcul[[#This Row],[Traitement]]&lt;&gt;K308,"fin","continue")),COUNTIF($D$2:D307,"début"))</f>
        <v>continue1</v>
      </c>
      <c r="G307" s="11" t="str">
        <f>IF(LEFT(Tableau_calcul[[#This Row],[agrégat.période]],5)="début",Tableau_calcul[[#This Row],[Date]],"")</f>
        <v/>
      </c>
      <c r="H307" s="11" t="str">
        <f>IF(AND(Tableau_calcul[[#This Row],[agrégat.période]]="début",D308&lt;&gt;"début"),VLOOKUP(CONCATENATE("fin",Tableau_calcul[[#This Row],[agrégat.num]]),Tableau_calcul[[agrégat.num.période]:[Date]],4,FALSE),IF(AND(Tableau_calcul[[#This Row],[agrégat.période]]="début",D308="début"),Tableau_calcul[[#This Row],[agrégat.début]],""))</f>
        <v/>
      </c>
      <c r="I307" s="7" t="str">
        <f t="shared" si="9"/>
        <v/>
      </c>
      <c r="J307" s="8">
        <f>COUNTIF('Calcul auto'!B307:$B$367,"Plein traitement")+COUNTIF($K$1:K306,"Plein traitement")</f>
        <v>0</v>
      </c>
      <c r="K30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auto'!B306:$B$367,"Plein traitement")+COUNTIF($K$1:K306,"Plein traitement"),COUNTIF('Calcul auto'!B307:B$367,"Plein traitement")+COUNTIF($K$1:K306,"Plein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ans",COUNTIF(B307:$B$367,"Demi traitement")+COUNTIF($K$1:K306,"Demi traitement")&gt;=30),AND(Ancienneté="&gt;= 2 et &lt; 3 ans",COUNTIF(B307:$B$367,"Demi traitement")+COUNTIF($K$1:K306,"Demi traitement")&gt;=60),AND(Ancienneté="3 ans ou plus",COUNTIF(B307:$B$367,"Demi traitement")+COUNTIF($K$1:K306,"Demi traitement")&gt;=90))),"Sans traitement","Demi traitement"))))))</f>
        <v/>
      </c>
    </row>
    <row r="308" spans="1:11" x14ac:dyDescent="0.25">
      <c r="A308" s="7" t="e">
        <f t="shared" si="8"/>
        <v>#NUM!</v>
      </c>
      <c r="B30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08" s="8" t="str">
        <f>IF(Tableau_calcul[[#This Row],[Traitement]]&lt;&gt;K307,"début",IF(Tableau_calcul[[#This Row],[Traitement]]&lt;&gt;K309,"fin","continue"))</f>
        <v>continue</v>
      </c>
      <c r="E308" s="8">
        <f>COUNTIF($D$2:D308,"début")</f>
        <v>1</v>
      </c>
      <c r="F308" s="8" t="str">
        <f>CONCATENATE(IF(Tableau_calcul[[#This Row],[Traitement]]&lt;&gt;K307,"début",IF(Tableau_calcul[[#This Row],[Traitement]]&lt;&gt;K309,"fin","continue")),COUNTIF($D$2:D308,"début"))</f>
        <v>continue1</v>
      </c>
      <c r="G308" s="11" t="str">
        <f>IF(LEFT(Tableau_calcul[[#This Row],[agrégat.période]],5)="début",Tableau_calcul[[#This Row],[Date]],"")</f>
        <v/>
      </c>
      <c r="H308" s="11" t="str">
        <f>IF(AND(Tableau_calcul[[#This Row],[agrégat.période]]="début",D309&lt;&gt;"début"),VLOOKUP(CONCATENATE("fin",Tableau_calcul[[#This Row],[agrégat.num]]),Tableau_calcul[[agrégat.num.période]:[Date]],4,FALSE),IF(AND(Tableau_calcul[[#This Row],[agrégat.période]]="début",D309="début"),Tableau_calcul[[#This Row],[agrégat.début]],""))</f>
        <v/>
      </c>
      <c r="I308" s="7" t="str">
        <f t="shared" si="9"/>
        <v/>
      </c>
      <c r="J308" s="8">
        <f>COUNTIF('Calcul auto'!B308:$B$367,"Plein traitement")+COUNTIF($K$1:K307,"Plein traitement")</f>
        <v>0</v>
      </c>
      <c r="K30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auto'!B307:$B$367,"Plein traitement")+COUNTIF($K$1:K307,"Plein traitement"),COUNTIF('Calcul auto'!B308:B$367,"Plein traitement")+COUNTIF($K$1:K307,"Plein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ans",COUNTIF(B308:$B$367,"Demi traitement")+COUNTIF($K$1:K307,"Demi traitement")&gt;=30),AND(Ancienneté="&gt;= 2 et &lt; 3 ans",COUNTIF(B308:$B$367,"Demi traitement")+COUNTIF($K$1:K307,"Demi traitement")&gt;=60),AND(Ancienneté="3 ans ou plus",COUNTIF(B308:$B$367,"Demi traitement")+COUNTIF($K$1:K307,"Demi traitement")&gt;=90))),"Sans traitement","Demi traitement"))))))</f>
        <v/>
      </c>
    </row>
    <row r="309" spans="1:11" x14ac:dyDescent="0.25">
      <c r="A309" s="7" t="e">
        <f t="shared" si="8"/>
        <v>#NUM!</v>
      </c>
      <c r="B30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09" s="8" t="str">
        <f>IF(Tableau_calcul[[#This Row],[Traitement]]&lt;&gt;K308,"début",IF(Tableau_calcul[[#This Row],[Traitement]]&lt;&gt;K310,"fin","continue"))</f>
        <v>continue</v>
      </c>
      <c r="E309" s="8">
        <f>COUNTIF($D$2:D309,"début")</f>
        <v>1</v>
      </c>
      <c r="F309" s="8" t="str">
        <f>CONCATENATE(IF(Tableau_calcul[[#This Row],[Traitement]]&lt;&gt;K308,"début",IF(Tableau_calcul[[#This Row],[Traitement]]&lt;&gt;K310,"fin","continue")),COUNTIF($D$2:D309,"début"))</f>
        <v>continue1</v>
      </c>
      <c r="G309" s="11" t="str">
        <f>IF(LEFT(Tableau_calcul[[#This Row],[agrégat.période]],5)="début",Tableau_calcul[[#This Row],[Date]],"")</f>
        <v/>
      </c>
      <c r="H309" s="11" t="str">
        <f>IF(AND(Tableau_calcul[[#This Row],[agrégat.période]]="début",D310&lt;&gt;"début"),VLOOKUP(CONCATENATE("fin",Tableau_calcul[[#This Row],[agrégat.num]]),Tableau_calcul[[agrégat.num.période]:[Date]],4,FALSE),IF(AND(Tableau_calcul[[#This Row],[agrégat.période]]="début",D310="début"),Tableau_calcul[[#This Row],[agrégat.début]],""))</f>
        <v/>
      </c>
      <c r="I309" s="7" t="str">
        <f t="shared" si="9"/>
        <v/>
      </c>
      <c r="J309" s="8">
        <f>COUNTIF('Calcul auto'!B309:$B$367,"Plein traitement")+COUNTIF($K$1:K308,"Plein traitement")</f>
        <v>0</v>
      </c>
      <c r="K30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auto'!B308:$B$367,"Plein traitement")+COUNTIF($K$1:K308,"Plein traitement"),COUNTIF('Calcul auto'!B309:B$367,"Plein traitement")+COUNTIF($K$1:K308,"Plein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ans",COUNTIF(B309:$B$367,"Demi traitement")+COUNTIF($K$1:K308,"Demi traitement")&gt;=30),AND(Ancienneté="&gt;= 2 et &lt; 3 ans",COUNTIF(B309:$B$367,"Demi traitement")+COUNTIF($K$1:K308,"Demi traitement")&gt;=60),AND(Ancienneté="3 ans ou plus",COUNTIF(B309:$B$367,"Demi traitement")+COUNTIF($K$1:K308,"Demi traitement")&gt;=90))),"Sans traitement","Demi traitement"))))))</f>
        <v/>
      </c>
    </row>
    <row r="310" spans="1:11" x14ac:dyDescent="0.25">
      <c r="A310" s="7" t="e">
        <f t="shared" si="8"/>
        <v>#NUM!</v>
      </c>
      <c r="B31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10" s="8" t="str">
        <f>IF(Tableau_calcul[[#This Row],[Traitement]]&lt;&gt;K309,"début",IF(Tableau_calcul[[#This Row],[Traitement]]&lt;&gt;K311,"fin","continue"))</f>
        <v>continue</v>
      </c>
      <c r="E310" s="8">
        <f>COUNTIF($D$2:D310,"début")</f>
        <v>1</v>
      </c>
      <c r="F310" s="8" t="str">
        <f>CONCATENATE(IF(Tableau_calcul[[#This Row],[Traitement]]&lt;&gt;K309,"début",IF(Tableau_calcul[[#This Row],[Traitement]]&lt;&gt;K311,"fin","continue")),COUNTIF($D$2:D310,"début"))</f>
        <v>continue1</v>
      </c>
      <c r="G310" s="11" t="str">
        <f>IF(LEFT(Tableau_calcul[[#This Row],[agrégat.période]],5)="début",Tableau_calcul[[#This Row],[Date]],"")</f>
        <v/>
      </c>
      <c r="H310" s="11" t="str">
        <f>IF(AND(Tableau_calcul[[#This Row],[agrégat.période]]="début",D311&lt;&gt;"début"),VLOOKUP(CONCATENATE("fin",Tableau_calcul[[#This Row],[agrégat.num]]),Tableau_calcul[[agrégat.num.période]:[Date]],4,FALSE),IF(AND(Tableau_calcul[[#This Row],[agrégat.période]]="début",D311="début"),Tableau_calcul[[#This Row],[agrégat.début]],""))</f>
        <v/>
      </c>
      <c r="I310" s="7" t="str">
        <f t="shared" si="9"/>
        <v/>
      </c>
      <c r="J310" s="8">
        <f>COUNTIF('Calcul auto'!B310:$B$367,"Plein traitement")+COUNTIF($K$1:K309,"Plein traitement")</f>
        <v>0</v>
      </c>
      <c r="K31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auto'!B309:$B$367,"Plein traitement")+COUNTIF($K$1:K309,"Plein traitement"),COUNTIF('Calcul auto'!B310:B$367,"Plein traitement")+COUNTIF($K$1:K309,"Plein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ans",COUNTIF(B310:$B$367,"Demi traitement")+COUNTIF($K$1:K309,"Demi traitement")&gt;=30),AND(Ancienneté="&gt;= 2 et &lt; 3 ans",COUNTIF(B310:$B$367,"Demi traitement")+COUNTIF($K$1:K309,"Demi traitement")&gt;=60),AND(Ancienneté="3 ans ou plus",COUNTIF(B310:$B$367,"Demi traitement")+COUNTIF($K$1:K309,"Demi traitement")&gt;=90))),"Sans traitement","Demi traitement"))))))</f>
        <v/>
      </c>
    </row>
    <row r="311" spans="1:11" x14ac:dyDescent="0.25">
      <c r="A311" s="7" t="e">
        <f t="shared" si="8"/>
        <v>#NUM!</v>
      </c>
      <c r="B31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11" s="8" t="str">
        <f>IF(Tableau_calcul[[#This Row],[Traitement]]&lt;&gt;K310,"début",IF(Tableau_calcul[[#This Row],[Traitement]]&lt;&gt;K312,"fin","continue"))</f>
        <v>continue</v>
      </c>
      <c r="E311" s="8">
        <f>COUNTIF($D$2:D311,"début")</f>
        <v>1</v>
      </c>
      <c r="F311" s="8" t="str">
        <f>CONCATENATE(IF(Tableau_calcul[[#This Row],[Traitement]]&lt;&gt;K310,"début",IF(Tableau_calcul[[#This Row],[Traitement]]&lt;&gt;K312,"fin","continue")),COUNTIF($D$2:D311,"début"))</f>
        <v>continue1</v>
      </c>
      <c r="G311" s="11" t="str">
        <f>IF(LEFT(Tableau_calcul[[#This Row],[agrégat.période]],5)="début",Tableau_calcul[[#This Row],[Date]],"")</f>
        <v/>
      </c>
      <c r="H311" s="11" t="str">
        <f>IF(AND(Tableau_calcul[[#This Row],[agrégat.période]]="début",D312&lt;&gt;"début"),VLOOKUP(CONCATENATE("fin",Tableau_calcul[[#This Row],[agrégat.num]]),Tableau_calcul[[agrégat.num.période]:[Date]],4,FALSE),IF(AND(Tableau_calcul[[#This Row],[agrégat.période]]="début",D312="début"),Tableau_calcul[[#This Row],[agrégat.début]],""))</f>
        <v/>
      </c>
      <c r="I311" s="7" t="str">
        <f t="shared" si="9"/>
        <v/>
      </c>
      <c r="J311" s="8">
        <f>COUNTIF('Calcul auto'!B311:$B$367,"Plein traitement")+COUNTIF($K$1:K310,"Plein traitement")</f>
        <v>0</v>
      </c>
      <c r="K31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auto'!B310:$B$367,"Plein traitement")+COUNTIF($K$1:K310,"Plein traitement"),COUNTIF('Calcul auto'!B311:B$367,"Plein traitement")+COUNTIF($K$1:K310,"Plein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ans",COUNTIF(B311:$B$367,"Demi traitement")+COUNTIF($K$1:K310,"Demi traitement")&gt;=30),AND(Ancienneté="&gt;= 2 et &lt; 3 ans",COUNTIF(B311:$B$367,"Demi traitement")+COUNTIF($K$1:K310,"Demi traitement")&gt;=60),AND(Ancienneté="3 ans ou plus",COUNTIF(B311:$B$367,"Demi traitement")+COUNTIF($K$1:K310,"Demi traitement")&gt;=90))),"Sans traitement","Demi traitement"))))))</f>
        <v/>
      </c>
    </row>
    <row r="312" spans="1:11" x14ac:dyDescent="0.25">
      <c r="A312" s="7" t="e">
        <f t="shared" si="8"/>
        <v>#NUM!</v>
      </c>
      <c r="B31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12" s="8" t="str">
        <f>IF(Tableau_calcul[[#This Row],[Traitement]]&lt;&gt;K311,"début",IF(Tableau_calcul[[#This Row],[Traitement]]&lt;&gt;K313,"fin","continue"))</f>
        <v>continue</v>
      </c>
      <c r="E312" s="8">
        <f>COUNTIF($D$2:D312,"début")</f>
        <v>1</v>
      </c>
      <c r="F312" s="8" t="str">
        <f>CONCATENATE(IF(Tableau_calcul[[#This Row],[Traitement]]&lt;&gt;K311,"début",IF(Tableau_calcul[[#This Row],[Traitement]]&lt;&gt;K313,"fin","continue")),COUNTIF($D$2:D312,"début"))</f>
        <v>continue1</v>
      </c>
      <c r="G312" s="11" t="str">
        <f>IF(LEFT(Tableau_calcul[[#This Row],[agrégat.période]],5)="début",Tableau_calcul[[#This Row],[Date]],"")</f>
        <v/>
      </c>
      <c r="H312" s="11" t="str">
        <f>IF(AND(Tableau_calcul[[#This Row],[agrégat.période]]="début",D313&lt;&gt;"début"),VLOOKUP(CONCATENATE("fin",Tableau_calcul[[#This Row],[agrégat.num]]),Tableau_calcul[[agrégat.num.période]:[Date]],4,FALSE),IF(AND(Tableau_calcul[[#This Row],[agrégat.période]]="début",D313="début"),Tableau_calcul[[#This Row],[agrégat.début]],""))</f>
        <v/>
      </c>
      <c r="I312" s="7" t="str">
        <f t="shared" si="9"/>
        <v/>
      </c>
      <c r="J312" s="8">
        <f>COUNTIF('Calcul auto'!B312:$B$367,"Plein traitement")+COUNTIF($K$1:K311,"Plein traitement")</f>
        <v>0</v>
      </c>
      <c r="K31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auto'!B311:$B$367,"Plein traitement")+COUNTIF($K$1:K311,"Plein traitement"),COUNTIF('Calcul auto'!B312:B$367,"Plein traitement")+COUNTIF($K$1:K311,"Plein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ans",COUNTIF(B312:$B$367,"Demi traitement")+COUNTIF($K$1:K311,"Demi traitement")&gt;=30),AND(Ancienneté="&gt;= 2 et &lt; 3 ans",COUNTIF(B312:$B$367,"Demi traitement")+COUNTIF($K$1:K311,"Demi traitement")&gt;=60),AND(Ancienneté="3 ans ou plus",COUNTIF(B312:$B$367,"Demi traitement")+COUNTIF($K$1:K311,"Demi traitement")&gt;=90))),"Sans traitement","Demi traitement"))))))</f>
        <v/>
      </c>
    </row>
    <row r="313" spans="1:11" x14ac:dyDescent="0.25">
      <c r="A313" s="7" t="e">
        <f t="shared" si="8"/>
        <v>#NUM!</v>
      </c>
      <c r="B31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13" s="8" t="str">
        <f>IF(Tableau_calcul[[#This Row],[Traitement]]&lt;&gt;K312,"début",IF(Tableau_calcul[[#This Row],[Traitement]]&lt;&gt;K314,"fin","continue"))</f>
        <v>continue</v>
      </c>
      <c r="E313" s="8">
        <f>COUNTIF($D$2:D313,"début")</f>
        <v>1</v>
      </c>
      <c r="F313" s="8" t="str">
        <f>CONCATENATE(IF(Tableau_calcul[[#This Row],[Traitement]]&lt;&gt;K312,"début",IF(Tableau_calcul[[#This Row],[Traitement]]&lt;&gt;K314,"fin","continue")),COUNTIF($D$2:D313,"début"))</f>
        <v>continue1</v>
      </c>
      <c r="G313" s="11" t="str">
        <f>IF(LEFT(Tableau_calcul[[#This Row],[agrégat.période]],5)="début",Tableau_calcul[[#This Row],[Date]],"")</f>
        <v/>
      </c>
      <c r="H313" s="11" t="str">
        <f>IF(AND(Tableau_calcul[[#This Row],[agrégat.période]]="début",D314&lt;&gt;"début"),VLOOKUP(CONCATENATE("fin",Tableau_calcul[[#This Row],[agrégat.num]]),Tableau_calcul[[agrégat.num.période]:[Date]],4,FALSE),IF(AND(Tableau_calcul[[#This Row],[agrégat.période]]="début",D314="début"),Tableau_calcul[[#This Row],[agrégat.début]],""))</f>
        <v/>
      </c>
      <c r="I313" s="7" t="str">
        <f t="shared" si="9"/>
        <v/>
      </c>
      <c r="J313" s="8">
        <f>COUNTIF('Calcul auto'!B313:$B$367,"Plein traitement")+COUNTIF($K$1:K312,"Plein traitement")</f>
        <v>0</v>
      </c>
      <c r="K31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auto'!B312:$B$367,"Plein traitement")+COUNTIF($K$1:K312,"Plein traitement"),COUNTIF('Calcul auto'!B313:B$367,"Plein traitement")+COUNTIF($K$1:K312,"Plein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ans",COUNTIF(B313:$B$367,"Demi traitement")+COUNTIF($K$1:K312,"Demi traitement")&gt;=30),AND(Ancienneté="&gt;= 2 et &lt; 3 ans",COUNTIF(B313:$B$367,"Demi traitement")+COUNTIF($K$1:K312,"Demi traitement")&gt;=60),AND(Ancienneté="3 ans ou plus",COUNTIF(B313:$B$367,"Demi traitement")+COUNTIF($K$1:K312,"Demi traitement")&gt;=90))),"Sans traitement","Demi traitement"))))))</f>
        <v/>
      </c>
    </row>
    <row r="314" spans="1:11" x14ac:dyDescent="0.25">
      <c r="A314" s="7" t="e">
        <f t="shared" si="8"/>
        <v>#NUM!</v>
      </c>
      <c r="B31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14" s="8" t="str">
        <f>IF(Tableau_calcul[[#This Row],[Traitement]]&lt;&gt;K313,"début",IF(Tableau_calcul[[#This Row],[Traitement]]&lt;&gt;K315,"fin","continue"))</f>
        <v>continue</v>
      </c>
      <c r="E314" s="8">
        <f>COUNTIF($D$2:D314,"début")</f>
        <v>1</v>
      </c>
      <c r="F314" s="8" t="str">
        <f>CONCATENATE(IF(Tableau_calcul[[#This Row],[Traitement]]&lt;&gt;K313,"début",IF(Tableau_calcul[[#This Row],[Traitement]]&lt;&gt;K315,"fin","continue")),COUNTIF($D$2:D314,"début"))</f>
        <v>continue1</v>
      </c>
      <c r="G314" s="11" t="str">
        <f>IF(LEFT(Tableau_calcul[[#This Row],[agrégat.période]],5)="début",Tableau_calcul[[#This Row],[Date]],"")</f>
        <v/>
      </c>
      <c r="H314" s="11" t="str">
        <f>IF(AND(Tableau_calcul[[#This Row],[agrégat.période]]="début",D315&lt;&gt;"début"),VLOOKUP(CONCATENATE("fin",Tableau_calcul[[#This Row],[agrégat.num]]),Tableau_calcul[[agrégat.num.période]:[Date]],4,FALSE),IF(AND(Tableau_calcul[[#This Row],[agrégat.période]]="début",D315="début"),Tableau_calcul[[#This Row],[agrégat.début]],""))</f>
        <v/>
      </c>
      <c r="I314" s="7" t="str">
        <f t="shared" si="9"/>
        <v/>
      </c>
      <c r="J314" s="8">
        <f>COUNTIF('Calcul auto'!B314:$B$367,"Plein traitement")+COUNTIF($K$1:K313,"Plein traitement")</f>
        <v>0</v>
      </c>
      <c r="K31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auto'!B313:$B$367,"Plein traitement")+COUNTIF($K$1:K313,"Plein traitement"),COUNTIF('Calcul auto'!B314:B$367,"Plein traitement")+COUNTIF($K$1:K313,"Plein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ans",COUNTIF(B314:$B$367,"Demi traitement")+COUNTIF($K$1:K313,"Demi traitement")&gt;=30),AND(Ancienneté="&gt;= 2 et &lt; 3 ans",COUNTIF(B314:$B$367,"Demi traitement")+COUNTIF($K$1:K313,"Demi traitement")&gt;=60),AND(Ancienneté="3 ans ou plus",COUNTIF(B314:$B$367,"Demi traitement")+COUNTIF($K$1:K313,"Demi traitement")&gt;=90))),"Sans traitement","Demi traitement"))))))</f>
        <v/>
      </c>
    </row>
    <row r="315" spans="1:11" x14ac:dyDescent="0.25">
      <c r="A315" s="7" t="e">
        <f t="shared" si="8"/>
        <v>#NUM!</v>
      </c>
      <c r="B31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15" s="8" t="str">
        <f>IF(Tableau_calcul[[#This Row],[Traitement]]&lt;&gt;K314,"début",IF(Tableau_calcul[[#This Row],[Traitement]]&lt;&gt;K316,"fin","continue"))</f>
        <v>continue</v>
      </c>
      <c r="E315" s="8">
        <f>COUNTIF($D$2:D315,"début")</f>
        <v>1</v>
      </c>
      <c r="F315" s="8" t="str">
        <f>CONCATENATE(IF(Tableau_calcul[[#This Row],[Traitement]]&lt;&gt;K314,"début",IF(Tableau_calcul[[#This Row],[Traitement]]&lt;&gt;K316,"fin","continue")),COUNTIF($D$2:D315,"début"))</f>
        <v>continue1</v>
      </c>
      <c r="G315" s="11" t="str">
        <f>IF(LEFT(Tableau_calcul[[#This Row],[agrégat.période]],5)="début",Tableau_calcul[[#This Row],[Date]],"")</f>
        <v/>
      </c>
      <c r="H315" s="11" t="str">
        <f>IF(AND(Tableau_calcul[[#This Row],[agrégat.période]]="début",D316&lt;&gt;"début"),VLOOKUP(CONCATENATE("fin",Tableau_calcul[[#This Row],[agrégat.num]]),Tableau_calcul[[agrégat.num.période]:[Date]],4,FALSE),IF(AND(Tableau_calcul[[#This Row],[agrégat.période]]="début",D316="début"),Tableau_calcul[[#This Row],[agrégat.début]],""))</f>
        <v/>
      </c>
      <c r="I315" s="7" t="str">
        <f t="shared" si="9"/>
        <v/>
      </c>
      <c r="J315" s="8">
        <f>COUNTIF('Calcul auto'!B315:$B$367,"Plein traitement")+COUNTIF($K$1:K314,"Plein traitement")</f>
        <v>0</v>
      </c>
      <c r="K31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auto'!B314:$B$367,"Plein traitement")+COUNTIF($K$1:K314,"Plein traitement"),COUNTIF('Calcul auto'!B315:B$367,"Plein traitement")+COUNTIF($K$1:K314,"Plein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ans",COUNTIF(B315:$B$367,"Demi traitement")+COUNTIF($K$1:K314,"Demi traitement")&gt;=30),AND(Ancienneté="&gt;= 2 et &lt; 3 ans",COUNTIF(B315:$B$367,"Demi traitement")+COUNTIF($K$1:K314,"Demi traitement")&gt;=60),AND(Ancienneté="3 ans ou plus",COUNTIF(B315:$B$367,"Demi traitement")+COUNTIF($K$1:K314,"Demi traitement")&gt;=90))),"Sans traitement","Demi traitement"))))))</f>
        <v/>
      </c>
    </row>
    <row r="316" spans="1:11" x14ac:dyDescent="0.25">
      <c r="A316" s="7" t="e">
        <f t="shared" si="8"/>
        <v>#NUM!</v>
      </c>
      <c r="B31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16" s="8" t="str">
        <f>IF(Tableau_calcul[[#This Row],[Traitement]]&lt;&gt;K315,"début",IF(Tableau_calcul[[#This Row],[Traitement]]&lt;&gt;K317,"fin","continue"))</f>
        <v>continue</v>
      </c>
      <c r="E316" s="8">
        <f>COUNTIF($D$2:D316,"début")</f>
        <v>1</v>
      </c>
      <c r="F316" s="8" t="str">
        <f>CONCATENATE(IF(Tableau_calcul[[#This Row],[Traitement]]&lt;&gt;K315,"début",IF(Tableau_calcul[[#This Row],[Traitement]]&lt;&gt;K317,"fin","continue")),COUNTIF($D$2:D316,"début"))</f>
        <v>continue1</v>
      </c>
      <c r="G316" s="11" t="str">
        <f>IF(LEFT(Tableau_calcul[[#This Row],[agrégat.période]],5)="début",Tableau_calcul[[#This Row],[Date]],"")</f>
        <v/>
      </c>
      <c r="H316" s="11" t="str">
        <f>IF(AND(Tableau_calcul[[#This Row],[agrégat.période]]="début",D317&lt;&gt;"début"),VLOOKUP(CONCATENATE("fin",Tableau_calcul[[#This Row],[agrégat.num]]),Tableau_calcul[[agrégat.num.période]:[Date]],4,FALSE),IF(AND(Tableau_calcul[[#This Row],[agrégat.période]]="début",D317="début"),Tableau_calcul[[#This Row],[agrégat.début]],""))</f>
        <v/>
      </c>
      <c r="I316" s="7" t="str">
        <f t="shared" si="9"/>
        <v/>
      </c>
      <c r="J316" s="8">
        <f>COUNTIF('Calcul auto'!B316:$B$367,"Plein traitement")+COUNTIF($K$1:K315,"Plein traitement")</f>
        <v>0</v>
      </c>
      <c r="K31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auto'!B315:$B$367,"Plein traitement")+COUNTIF($K$1:K315,"Plein traitement"),COUNTIF('Calcul auto'!B316:B$367,"Plein traitement")+COUNTIF($K$1:K315,"Plein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ans",COUNTIF(B316:$B$367,"Demi traitement")+COUNTIF($K$1:K315,"Demi traitement")&gt;=30),AND(Ancienneté="&gt;= 2 et &lt; 3 ans",COUNTIF(B316:$B$367,"Demi traitement")+COUNTIF($K$1:K315,"Demi traitement")&gt;=60),AND(Ancienneté="3 ans ou plus",COUNTIF(B316:$B$367,"Demi traitement")+COUNTIF($K$1:K315,"Demi traitement")&gt;=90))),"Sans traitement","Demi traitement"))))))</f>
        <v/>
      </c>
    </row>
    <row r="317" spans="1:11" x14ac:dyDescent="0.25">
      <c r="A317" s="7" t="e">
        <f t="shared" si="8"/>
        <v>#NUM!</v>
      </c>
      <c r="B31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17" s="8" t="str">
        <f>IF(Tableau_calcul[[#This Row],[Traitement]]&lt;&gt;K316,"début",IF(Tableau_calcul[[#This Row],[Traitement]]&lt;&gt;K318,"fin","continue"))</f>
        <v>continue</v>
      </c>
      <c r="E317" s="8">
        <f>COUNTIF($D$2:D317,"début")</f>
        <v>1</v>
      </c>
      <c r="F317" s="8" t="str">
        <f>CONCATENATE(IF(Tableau_calcul[[#This Row],[Traitement]]&lt;&gt;K316,"début",IF(Tableau_calcul[[#This Row],[Traitement]]&lt;&gt;K318,"fin","continue")),COUNTIF($D$2:D317,"début"))</f>
        <v>continue1</v>
      </c>
      <c r="G317" s="11" t="str">
        <f>IF(LEFT(Tableau_calcul[[#This Row],[agrégat.période]],5)="début",Tableau_calcul[[#This Row],[Date]],"")</f>
        <v/>
      </c>
      <c r="H317" s="11" t="str">
        <f>IF(AND(Tableau_calcul[[#This Row],[agrégat.période]]="début",D318&lt;&gt;"début"),VLOOKUP(CONCATENATE("fin",Tableau_calcul[[#This Row],[agrégat.num]]),Tableau_calcul[[agrégat.num.période]:[Date]],4,FALSE),IF(AND(Tableau_calcul[[#This Row],[agrégat.période]]="début",D318="début"),Tableau_calcul[[#This Row],[agrégat.début]],""))</f>
        <v/>
      </c>
      <c r="I317" s="7" t="str">
        <f t="shared" si="9"/>
        <v/>
      </c>
      <c r="J317" s="8">
        <f>COUNTIF('Calcul auto'!B317:$B$367,"Plein traitement")+COUNTIF($K$1:K316,"Plein traitement")</f>
        <v>0</v>
      </c>
      <c r="K31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auto'!B316:$B$367,"Plein traitement")+COUNTIF($K$1:K316,"Plein traitement"),COUNTIF('Calcul auto'!B317:B$367,"Plein traitement")+COUNTIF($K$1:K316,"Plein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ans",COUNTIF(B317:$B$367,"Demi traitement")+COUNTIF($K$1:K316,"Demi traitement")&gt;=30),AND(Ancienneté="&gt;= 2 et &lt; 3 ans",COUNTIF(B317:$B$367,"Demi traitement")+COUNTIF($K$1:K316,"Demi traitement")&gt;=60),AND(Ancienneté="3 ans ou plus",COUNTIF(B317:$B$367,"Demi traitement")+COUNTIF($K$1:K316,"Demi traitement")&gt;=90))),"Sans traitement","Demi traitement"))))))</f>
        <v/>
      </c>
    </row>
    <row r="318" spans="1:11" x14ac:dyDescent="0.25">
      <c r="A318" s="7" t="e">
        <f t="shared" si="8"/>
        <v>#NUM!</v>
      </c>
      <c r="B31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18" s="8" t="str">
        <f>IF(Tableau_calcul[[#This Row],[Traitement]]&lt;&gt;K317,"début",IF(Tableau_calcul[[#This Row],[Traitement]]&lt;&gt;K319,"fin","continue"))</f>
        <v>continue</v>
      </c>
      <c r="E318" s="8">
        <f>COUNTIF($D$2:D318,"début")</f>
        <v>1</v>
      </c>
      <c r="F318" s="8" t="str">
        <f>CONCATENATE(IF(Tableau_calcul[[#This Row],[Traitement]]&lt;&gt;K317,"début",IF(Tableau_calcul[[#This Row],[Traitement]]&lt;&gt;K319,"fin","continue")),COUNTIF($D$2:D318,"début"))</f>
        <v>continue1</v>
      </c>
      <c r="G318" s="11" t="str">
        <f>IF(LEFT(Tableau_calcul[[#This Row],[agrégat.période]],5)="début",Tableau_calcul[[#This Row],[Date]],"")</f>
        <v/>
      </c>
      <c r="H318" s="11" t="str">
        <f>IF(AND(Tableau_calcul[[#This Row],[agrégat.période]]="début",D319&lt;&gt;"début"),VLOOKUP(CONCATENATE("fin",Tableau_calcul[[#This Row],[agrégat.num]]),Tableau_calcul[[agrégat.num.période]:[Date]],4,FALSE),IF(AND(Tableau_calcul[[#This Row],[agrégat.période]]="début",D319="début"),Tableau_calcul[[#This Row],[agrégat.début]],""))</f>
        <v/>
      </c>
      <c r="I318" s="7" t="str">
        <f t="shared" si="9"/>
        <v/>
      </c>
      <c r="J318" s="8">
        <f>COUNTIF('Calcul auto'!B318:$B$367,"Plein traitement")+COUNTIF($K$1:K317,"Plein traitement")</f>
        <v>0</v>
      </c>
      <c r="K31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auto'!B317:$B$367,"Plein traitement")+COUNTIF($K$1:K317,"Plein traitement"),COUNTIF('Calcul auto'!B318:B$367,"Plein traitement")+COUNTIF($K$1:K317,"Plein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ans",COUNTIF(B318:$B$367,"Demi traitement")+COUNTIF($K$1:K317,"Demi traitement")&gt;=30),AND(Ancienneté="&gt;= 2 et &lt; 3 ans",COUNTIF(B318:$B$367,"Demi traitement")+COUNTIF($K$1:K317,"Demi traitement")&gt;=60),AND(Ancienneté="3 ans ou plus",COUNTIF(B318:$B$367,"Demi traitement")+COUNTIF($K$1:K317,"Demi traitement")&gt;=90))),"Sans traitement","Demi traitement"))))))</f>
        <v/>
      </c>
    </row>
    <row r="319" spans="1:11" x14ac:dyDescent="0.25">
      <c r="A319" s="7" t="e">
        <f t="shared" si="8"/>
        <v>#NUM!</v>
      </c>
      <c r="B31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19" s="8" t="str">
        <f>IF(Tableau_calcul[[#This Row],[Traitement]]&lt;&gt;K318,"début",IF(Tableau_calcul[[#This Row],[Traitement]]&lt;&gt;K320,"fin","continue"))</f>
        <v>continue</v>
      </c>
      <c r="E319" s="8">
        <f>COUNTIF($D$2:D319,"début")</f>
        <v>1</v>
      </c>
      <c r="F319" s="8" t="str">
        <f>CONCATENATE(IF(Tableau_calcul[[#This Row],[Traitement]]&lt;&gt;K318,"début",IF(Tableau_calcul[[#This Row],[Traitement]]&lt;&gt;K320,"fin","continue")),COUNTIF($D$2:D319,"début"))</f>
        <v>continue1</v>
      </c>
      <c r="G319" s="11" t="str">
        <f>IF(LEFT(Tableau_calcul[[#This Row],[agrégat.période]],5)="début",Tableau_calcul[[#This Row],[Date]],"")</f>
        <v/>
      </c>
      <c r="H319" s="11" t="str">
        <f>IF(AND(Tableau_calcul[[#This Row],[agrégat.période]]="début",D320&lt;&gt;"début"),VLOOKUP(CONCATENATE("fin",Tableau_calcul[[#This Row],[agrégat.num]]),Tableau_calcul[[agrégat.num.période]:[Date]],4,FALSE),IF(AND(Tableau_calcul[[#This Row],[agrégat.période]]="début",D320="début"),Tableau_calcul[[#This Row],[agrégat.début]],""))</f>
        <v/>
      </c>
      <c r="I319" s="7" t="str">
        <f t="shared" si="9"/>
        <v/>
      </c>
      <c r="J319" s="8">
        <f>COUNTIF('Calcul auto'!B319:$B$367,"Plein traitement")+COUNTIF($K$1:K318,"Plein traitement")</f>
        <v>0</v>
      </c>
      <c r="K31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auto'!B318:$B$367,"Plein traitement")+COUNTIF($K$1:K318,"Plein traitement"),COUNTIF('Calcul auto'!B319:B$367,"Plein traitement")+COUNTIF($K$1:K318,"Plein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ans",COUNTIF(B319:$B$367,"Demi traitement")+COUNTIF($K$1:K318,"Demi traitement")&gt;=30),AND(Ancienneté="&gt;= 2 et &lt; 3 ans",COUNTIF(B319:$B$367,"Demi traitement")+COUNTIF($K$1:K318,"Demi traitement")&gt;=60),AND(Ancienneté="3 ans ou plus",COUNTIF(B319:$B$367,"Demi traitement")+COUNTIF($K$1:K318,"Demi traitement")&gt;=90))),"Sans traitement","Demi traitement"))))))</f>
        <v/>
      </c>
    </row>
    <row r="320" spans="1:11" x14ac:dyDescent="0.25">
      <c r="A320" s="7" t="e">
        <f t="shared" si="8"/>
        <v>#NUM!</v>
      </c>
      <c r="B32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20" s="8" t="str">
        <f>IF(Tableau_calcul[[#This Row],[Traitement]]&lt;&gt;K319,"début",IF(Tableau_calcul[[#This Row],[Traitement]]&lt;&gt;K321,"fin","continue"))</f>
        <v>continue</v>
      </c>
      <c r="E320" s="8">
        <f>COUNTIF($D$2:D320,"début")</f>
        <v>1</v>
      </c>
      <c r="F320" s="8" t="str">
        <f>CONCATENATE(IF(Tableau_calcul[[#This Row],[Traitement]]&lt;&gt;K319,"début",IF(Tableau_calcul[[#This Row],[Traitement]]&lt;&gt;K321,"fin","continue")),COUNTIF($D$2:D320,"début"))</f>
        <v>continue1</v>
      </c>
      <c r="G320" s="11" t="str">
        <f>IF(LEFT(Tableau_calcul[[#This Row],[agrégat.période]],5)="début",Tableau_calcul[[#This Row],[Date]],"")</f>
        <v/>
      </c>
      <c r="H320" s="11" t="str">
        <f>IF(AND(Tableau_calcul[[#This Row],[agrégat.période]]="début",D321&lt;&gt;"début"),VLOOKUP(CONCATENATE("fin",Tableau_calcul[[#This Row],[agrégat.num]]),Tableau_calcul[[agrégat.num.période]:[Date]],4,FALSE),IF(AND(Tableau_calcul[[#This Row],[agrégat.période]]="début",D321="début"),Tableau_calcul[[#This Row],[agrégat.début]],""))</f>
        <v/>
      </c>
      <c r="I320" s="7" t="str">
        <f t="shared" si="9"/>
        <v/>
      </c>
      <c r="J320" s="8">
        <f>COUNTIF('Calcul auto'!B320:$B$367,"Plein traitement")+COUNTIF($K$1:K319,"Plein traitement")</f>
        <v>0</v>
      </c>
      <c r="K32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auto'!B319:$B$367,"Plein traitement")+COUNTIF($K$1:K319,"Plein traitement"),COUNTIF('Calcul auto'!B320:B$367,"Plein traitement")+COUNTIF($K$1:K319,"Plein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ans",COUNTIF(B320:$B$367,"Demi traitement")+COUNTIF($K$1:K319,"Demi traitement")&gt;=30),AND(Ancienneté="&gt;= 2 et &lt; 3 ans",COUNTIF(B320:$B$367,"Demi traitement")+COUNTIF($K$1:K319,"Demi traitement")&gt;=60),AND(Ancienneté="3 ans ou plus",COUNTIF(B320:$B$367,"Demi traitement")+COUNTIF($K$1:K319,"Demi traitement")&gt;=90))),"Sans traitement","Demi traitement"))))))</f>
        <v/>
      </c>
    </row>
    <row r="321" spans="1:11" x14ac:dyDescent="0.25">
      <c r="A321" s="7" t="e">
        <f t="shared" si="8"/>
        <v>#NUM!</v>
      </c>
      <c r="B32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21" s="8" t="str">
        <f>IF(Tableau_calcul[[#This Row],[Traitement]]&lt;&gt;K320,"début",IF(Tableau_calcul[[#This Row],[Traitement]]&lt;&gt;K322,"fin","continue"))</f>
        <v>continue</v>
      </c>
      <c r="E321" s="8">
        <f>COUNTIF($D$2:D321,"début")</f>
        <v>1</v>
      </c>
      <c r="F321" s="8" t="str">
        <f>CONCATENATE(IF(Tableau_calcul[[#This Row],[Traitement]]&lt;&gt;K320,"début",IF(Tableau_calcul[[#This Row],[Traitement]]&lt;&gt;K322,"fin","continue")),COUNTIF($D$2:D321,"début"))</f>
        <v>continue1</v>
      </c>
      <c r="G321" s="11" t="str">
        <f>IF(LEFT(Tableau_calcul[[#This Row],[agrégat.période]],5)="début",Tableau_calcul[[#This Row],[Date]],"")</f>
        <v/>
      </c>
      <c r="H321" s="11" t="str">
        <f>IF(AND(Tableau_calcul[[#This Row],[agrégat.période]]="début",D322&lt;&gt;"début"),VLOOKUP(CONCATENATE("fin",Tableau_calcul[[#This Row],[agrégat.num]]),Tableau_calcul[[agrégat.num.période]:[Date]],4,FALSE),IF(AND(Tableau_calcul[[#This Row],[agrégat.période]]="début",D322="début"),Tableau_calcul[[#This Row],[agrégat.début]],""))</f>
        <v/>
      </c>
      <c r="I321" s="7" t="str">
        <f t="shared" si="9"/>
        <v/>
      </c>
      <c r="J321" s="8">
        <f>COUNTIF('Calcul auto'!B321:$B$367,"Plein traitement")+COUNTIF($K$1:K320,"Plein traitement")</f>
        <v>0</v>
      </c>
      <c r="K32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auto'!B320:$B$367,"Plein traitement")+COUNTIF($K$1:K320,"Plein traitement"),COUNTIF('Calcul auto'!B321:B$367,"Plein traitement")+COUNTIF($K$1:K320,"Plein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ans",COUNTIF(B321:$B$367,"Demi traitement")+COUNTIF($K$1:K320,"Demi traitement")&gt;=30),AND(Ancienneté="&gt;= 2 et &lt; 3 ans",COUNTIF(B321:$B$367,"Demi traitement")+COUNTIF($K$1:K320,"Demi traitement")&gt;=60),AND(Ancienneté="3 ans ou plus",COUNTIF(B321:$B$367,"Demi traitement")+COUNTIF($K$1:K320,"Demi traitement")&gt;=90))),"Sans traitement","Demi traitement"))))))</f>
        <v/>
      </c>
    </row>
    <row r="322" spans="1:11" x14ac:dyDescent="0.25">
      <c r="A322" s="7" t="e">
        <f t="shared" si="8"/>
        <v>#NUM!</v>
      </c>
      <c r="B32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22" s="8" t="str">
        <f>IF(Tableau_calcul[[#This Row],[Traitement]]&lt;&gt;K321,"début",IF(Tableau_calcul[[#This Row],[Traitement]]&lt;&gt;K323,"fin","continue"))</f>
        <v>continue</v>
      </c>
      <c r="E322" s="8">
        <f>COUNTIF($D$2:D322,"début")</f>
        <v>1</v>
      </c>
      <c r="F322" s="8" t="str">
        <f>CONCATENATE(IF(Tableau_calcul[[#This Row],[Traitement]]&lt;&gt;K321,"début",IF(Tableau_calcul[[#This Row],[Traitement]]&lt;&gt;K323,"fin","continue")),COUNTIF($D$2:D322,"début"))</f>
        <v>continue1</v>
      </c>
      <c r="G322" s="11" t="str">
        <f>IF(LEFT(Tableau_calcul[[#This Row],[agrégat.période]],5)="début",Tableau_calcul[[#This Row],[Date]],"")</f>
        <v/>
      </c>
      <c r="H322" s="11" t="str">
        <f>IF(AND(Tableau_calcul[[#This Row],[agrégat.période]]="début",D323&lt;&gt;"début"),VLOOKUP(CONCATENATE("fin",Tableau_calcul[[#This Row],[agrégat.num]]),Tableau_calcul[[agrégat.num.période]:[Date]],4,FALSE),IF(AND(Tableau_calcul[[#This Row],[agrégat.période]]="début",D323="début"),Tableau_calcul[[#This Row],[agrégat.début]],""))</f>
        <v/>
      </c>
      <c r="I322" s="7" t="str">
        <f t="shared" si="9"/>
        <v/>
      </c>
      <c r="J322" s="8">
        <f>COUNTIF('Calcul auto'!B322:$B$367,"Plein traitement")+COUNTIF($K$1:K321,"Plein traitement")</f>
        <v>0</v>
      </c>
      <c r="K32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auto'!B321:$B$367,"Plein traitement")+COUNTIF($K$1:K321,"Plein traitement"),COUNTIF('Calcul auto'!B322:B$367,"Plein traitement")+COUNTIF($K$1:K321,"Plein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ans",COUNTIF(B322:$B$367,"Demi traitement")+COUNTIF($K$1:K321,"Demi traitement")&gt;=30),AND(Ancienneté="&gt;= 2 et &lt; 3 ans",COUNTIF(B322:$B$367,"Demi traitement")+COUNTIF($K$1:K321,"Demi traitement")&gt;=60),AND(Ancienneté="3 ans ou plus",COUNTIF(B322:$B$367,"Demi traitement")+COUNTIF($K$1:K321,"Demi traitement")&gt;=90))),"Sans traitement","Demi traitement"))))))</f>
        <v/>
      </c>
    </row>
    <row r="323" spans="1:11" x14ac:dyDescent="0.25">
      <c r="A323" s="7" t="e">
        <f t="shared" ref="A323:A367" si="10">A322+1</f>
        <v>#NUM!</v>
      </c>
      <c r="B32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23" s="8" t="str">
        <f>IF(Tableau_calcul[[#This Row],[Traitement]]&lt;&gt;K322,"début",IF(Tableau_calcul[[#This Row],[Traitement]]&lt;&gt;K324,"fin","continue"))</f>
        <v>continue</v>
      </c>
      <c r="E323" s="8">
        <f>COUNTIF($D$2:D323,"début")</f>
        <v>1</v>
      </c>
      <c r="F323" s="8" t="str">
        <f>CONCATENATE(IF(Tableau_calcul[[#This Row],[Traitement]]&lt;&gt;K322,"début",IF(Tableau_calcul[[#This Row],[Traitement]]&lt;&gt;K324,"fin","continue")),COUNTIF($D$2:D323,"début"))</f>
        <v>continue1</v>
      </c>
      <c r="G323" s="11" t="str">
        <f>IF(LEFT(Tableau_calcul[[#This Row],[agrégat.période]],5)="début",Tableau_calcul[[#This Row],[Date]],"")</f>
        <v/>
      </c>
      <c r="H323" s="11" t="str">
        <f>IF(AND(Tableau_calcul[[#This Row],[agrégat.période]]="début",D324&lt;&gt;"début"),VLOOKUP(CONCATENATE("fin",Tableau_calcul[[#This Row],[agrégat.num]]),Tableau_calcul[[agrégat.num.période]:[Date]],4,FALSE),IF(AND(Tableau_calcul[[#This Row],[agrégat.période]]="début",D324="début"),Tableau_calcul[[#This Row],[agrégat.début]],""))</f>
        <v/>
      </c>
      <c r="I323" s="7" t="str">
        <f t="shared" si="9"/>
        <v/>
      </c>
      <c r="J323" s="8">
        <f>COUNTIF('Calcul auto'!B323:$B$367,"Plein traitement")+COUNTIF($K$1:K322,"Plein traitement")</f>
        <v>0</v>
      </c>
      <c r="K32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auto'!B322:$B$367,"Plein traitement")+COUNTIF($K$1:K322,"Plein traitement"),COUNTIF('Calcul auto'!B323:B$367,"Plein traitement")+COUNTIF($K$1:K322,"Plein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ans",COUNTIF(B323:$B$367,"Demi traitement")+COUNTIF($K$1:K322,"Demi traitement")&gt;=30),AND(Ancienneté="&gt;= 2 et &lt; 3 ans",COUNTIF(B323:$B$367,"Demi traitement")+COUNTIF($K$1:K322,"Demi traitement")&gt;=60),AND(Ancienneté="3 ans ou plus",COUNTIF(B323:$B$367,"Demi traitement")+COUNTIF($K$1:K322,"Demi traitement")&gt;=90))),"Sans traitement","Demi traitement"))))))</f>
        <v/>
      </c>
    </row>
    <row r="324" spans="1:11" x14ac:dyDescent="0.25">
      <c r="A324" s="7" t="e">
        <f t="shared" si="10"/>
        <v>#NUM!</v>
      </c>
      <c r="B32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24" s="8" t="str">
        <f>IF(Tableau_calcul[[#This Row],[Traitement]]&lt;&gt;K323,"début",IF(Tableau_calcul[[#This Row],[Traitement]]&lt;&gt;K325,"fin","continue"))</f>
        <v>continue</v>
      </c>
      <c r="E324" s="8">
        <f>COUNTIF($D$2:D324,"début")</f>
        <v>1</v>
      </c>
      <c r="F324" s="8" t="str">
        <f>CONCATENATE(IF(Tableau_calcul[[#This Row],[Traitement]]&lt;&gt;K323,"début",IF(Tableau_calcul[[#This Row],[Traitement]]&lt;&gt;K325,"fin","continue")),COUNTIF($D$2:D324,"début"))</f>
        <v>continue1</v>
      </c>
      <c r="G324" s="11" t="str">
        <f>IF(LEFT(Tableau_calcul[[#This Row],[agrégat.période]],5)="début",Tableau_calcul[[#This Row],[Date]],"")</f>
        <v/>
      </c>
      <c r="H324" s="11" t="str">
        <f>IF(AND(Tableau_calcul[[#This Row],[agrégat.période]]="début",D325&lt;&gt;"début"),VLOOKUP(CONCATENATE("fin",Tableau_calcul[[#This Row],[agrégat.num]]),Tableau_calcul[[agrégat.num.période]:[Date]],4,FALSE),IF(AND(Tableau_calcul[[#This Row],[agrégat.période]]="début",D325="début"),Tableau_calcul[[#This Row],[agrégat.début]],""))</f>
        <v/>
      </c>
      <c r="I324" s="7" t="str">
        <f t="shared" ref="I324:I366" si="11">IF(I323="","",I323+1)</f>
        <v/>
      </c>
      <c r="J324" s="8">
        <f>COUNTIF('Calcul auto'!B324:$B$367,"Plein traitement")+COUNTIF($K$1:K323,"Plein traitement")</f>
        <v>0</v>
      </c>
      <c r="K32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auto'!B323:$B$367,"Plein traitement")+COUNTIF($K$1:K323,"Plein traitement"),COUNTIF('Calcul auto'!B324:B$367,"Plein traitement")+COUNTIF($K$1:K323,"Plein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ans",COUNTIF(B324:$B$367,"Demi traitement")+COUNTIF($K$1:K323,"Demi traitement")&gt;=30),AND(Ancienneté="&gt;= 2 et &lt; 3 ans",COUNTIF(B324:$B$367,"Demi traitement")+COUNTIF($K$1:K323,"Demi traitement")&gt;=60),AND(Ancienneté="3 ans ou plus",COUNTIF(B324:$B$367,"Demi traitement")+COUNTIF($K$1:K323,"Demi traitement")&gt;=90))),"Sans traitement","Demi traitement"))))))</f>
        <v/>
      </c>
    </row>
    <row r="325" spans="1:11" x14ac:dyDescent="0.25">
      <c r="A325" s="7" t="e">
        <f t="shared" si="10"/>
        <v>#NUM!</v>
      </c>
      <c r="B32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25" s="8" t="str">
        <f>IF(Tableau_calcul[[#This Row],[Traitement]]&lt;&gt;K324,"début",IF(Tableau_calcul[[#This Row],[Traitement]]&lt;&gt;K326,"fin","continue"))</f>
        <v>continue</v>
      </c>
      <c r="E325" s="8">
        <f>COUNTIF($D$2:D325,"début")</f>
        <v>1</v>
      </c>
      <c r="F325" s="8" t="str">
        <f>CONCATENATE(IF(Tableau_calcul[[#This Row],[Traitement]]&lt;&gt;K324,"début",IF(Tableau_calcul[[#This Row],[Traitement]]&lt;&gt;K326,"fin","continue")),COUNTIF($D$2:D325,"début"))</f>
        <v>continue1</v>
      </c>
      <c r="G325" s="11" t="str">
        <f>IF(LEFT(Tableau_calcul[[#This Row],[agrégat.période]],5)="début",Tableau_calcul[[#This Row],[Date]],"")</f>
        <v/>
      </c>
      <c r="H325" s="11" t="str">
        <f>IF(AND(Tableau_calcul[[#This Row],[agrégat.période]]="début",D326&lt;&gt;"début"),VLOOKUP(CONCATENATE("fin",Tableau_calcul[[#This Row],[agrégat.num]]),Tableau_calcul[[agrégat.num.période]:[Date]],4,FALSE),IF(AND(Tableau_calcul[[#This Row],[agrégat.période]]="début",D326="début"),Tableau_calcul[[#This Row],[agrégat.début]],""))</f>
        <v/>
      </c>
      <c r="I325" s="7" t="str">
        <f t="shared" si="11"/>
        <v/>
      </c>
      <c r="J325" s="8">
        <f>COUNTIF('Calcul auto'!B325:$B$367,"Plein traitement")+COUNTIF($K$1:K324,"Plein traitement")</f>
        <v>0</v>
      </c>
      <c r="K32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auto'!B324:$B$367,"Plein traitement")+COUNTIF($K$1:K324,"Plein traitement"),COUNTIF('Calcul auto'!B325:B$367,"Plein traitement")+COUNTIF($K$1:K324,"Plein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ans",COUNTIF(B325:$B$367,"Demi traitement")+COUNTIF($K$1:K324,"Demi traitement")&gt;=30),AND(Ancienneté="&gt;= 2 et &lt; 3 ans",COUNTIF(B325:$B$367,"Demi traitement")+COUNTIF($K$1:K324,"Demi traitement")&gt;=60),AND(Ancienneté="3 ans ou plus",COUNTIF(B325:$B$367,"Demi traitement")+COUNTIF($K$1:K324,"Demi traitement")&gt;=90))),"Sans traitement","Demi traitement"))))))</f>
        <v/>
      </c>
    </row>
    <row r="326" spans="1:11" x14ac:dyDescent="0.25">
      <c r="A326" s="7" t="e">
        <f t="shared" si="10"/>
        <v>#NUM!</v>
      </c>
      <c r="B32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26" s="8" t="str">
        <f>IF(Tableau_calcul[[#This Row],[Traitement]]&lt;&gt;K325,"début",IF(Tableau_calcul[[#This Row],[Traitement]]&lt;&gt;K327,"fin","continue"))</f>
        <v>continue</v>
      </c>
      <c r="E326" s="8">
        <f>COUNTIF($D$2:D326,"début")</f>
        <v>1</v>
      </c>
      <c r="F326" s="8" t="str">
        <f>CONCATENATE(IF(Tableau_calcul[[#This Row],[Traitement]]&lt;&gt;K325,"début",IF(Tableau_calcul[[#This Row],[Traitement]]&lt;&gt;K327,"fin","continue")),COUNTIF($D$2:D326,"début"))</f>
        <v>continue1</v>
      </c>
      <c r="G326" s="11" t="str">
        <f>IF(LEFT(Tableau_calcul[[#This Row],[agrégat.période]],5)="début",Tableau_calcul[[#This Row],[Date]],"")</f>
        <v/>
      </c>
      <c r="H326" s="11" t="str">
        <f>IF(AND(Tableau_calcul[[#This Row],[agrégat.période]]="début",D327&lt;&gt;"début"),VLOOKUP(CONCATENATE("fin",Tableau_calcul[[#This Row],[agrégat.num]]),Tableau_calcul[[agrégat.num.période]:[Date]],4,FALSE),IF(AND(Tableau_calcul[[#This Row],[agrégat.période]]="début",D327="début"),Tableau_calcul[[#This Row],[agrégat.début]],""))</f>
        <v/>
      </c>
      <c r="I326" s="7" t="str">
        <f t="shared" si="11"/>
        <v/>
      </c>
      <c r="J326" s="8">
        <f>COUNTIF('Calcul auto'!B326:$B$367,"Plein traitement")+COUNTIF($K$1:K325,"Plein traitement")</f>
        <v>0</v>
      </c>
      <c r="K32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auto'!B325:$B$367,"Plein traitement")+COUNTIF($K$1:K325,"Plein traitement"),COUNTIF('Calcul auto'!B326:B$367,"Plein traitement")+COUNTIF($K$1:K325,"Plein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ans",COUNTIF(B326:$B$367,"Demi traitement")+COUNTIF($K$1:K325,"Demi traitement")&gt;=30),AND(Ancienneté="&gt;= 2 et &lt; 3 ans",COUNTIF(B326:$B$367,"Demi traitement")+COUNTIF($K$1:K325,"Demi traitement")&gt;=60),AND(Ancienneté="3 ans ou plus",COUNTIF(B326:$B$367,"Demi traitement")+COUNTIF($K$1:K325,"Demi traitement")&gt;=90))),"Sans traitement","Demi traitement"))))))</f>
        <v/>
      </c>
    </row>
    <row r="327" spans="1:11" x14ac:dyDescent="0.25">
      <c r="A327" s="7" t="e">
        <f t="shared" si="10"/>
        <v>#NUM!</v>
      </c>
      <c r="B32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27" s="8" t="str">
        <f>IF(Tableau_calcul[[#This Row],[Traitement]]&lt;&gt;K326,"début",IF(Tableau_calcul[[#This Row],[Traitement]]&lt;&gt;K328,"fin","continue"))</f>
        <v>continue</v>
      </c>
      <c r="E327" s="8">
        <f>COUNTIF($D$2:D327,"début")</f>
        <v>1</v>
      </c>
      <c r="F327" s="8" t="str">
        <f>CONCATENATE(IF(Tableau_calcul[[#This Row],[Traitement]]&lt;&gt;K326,"début",IF(Tableau_calcul[[#This Row],[Traitement]]&lt;&gt;K328,"fin","continue")),COUNTIF($D$2:D327,"début"))</f>
        <v>continue1</v>
      </c>
      <c r="G327" s="11" t="str">
        <f>IF(LEFT(Tableau_calcul[[#This Row],[agrégat.période]],5)="début",Tableau_calcul[[#This Row],[Date]],"")</f>
        <v/>
      </c>
      <c r="H327" s="11" t="str">
        <f>IF(AND(Tableau_calcul[[#This Row],[agrégat.période]]="début",D328&lt;&gt;"début"),VLOOKUP(CONCATENATE("fin",Tableau_calcul[[#This Row],[agrégat.num]]),Tableau_calcul[[agrégat.num.période]:[Date]],4,FALSE),IF(AND(Tableau_calcul[[#This Row],[agrégat.période]]="début",D328="début"),Tableau_calcul[[#This Row],[agrégat.début]],""))</f>
        <v/>
      </c>
      <c r="I327" s="7" t="str">
        <f t="shared" si="11"/>
        <v/>
      </c>
      <c r="J327" s="8">
        <f>COUNTIF('Calcul auto'!B327:$B$367,"Plein traitement")+COUNTIF($K$1:K326,"Plein traitement")</f>
        <v>0</v>
      </c>
      <c r="K32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auto'!B326:$B$367,"Plein traitement")+COUNTIF($K$1:K326,"Plein traitement"),COUNTIF('Calcul auto'!B327:B$367,"Plein traitement")+COUNTIF($K$1:K326,"Plein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ans",COUNTIF(B327:$B$367,"Demi traitement")+COUNTIF($K$1:K326,"Demi traitement")&gt;=30),AND(Ancienneté="&gt;= 2 et &lt; 3 ans",COUNTIF(B327:$B$367,"Demi traitement")+COUNTIF($K$1:K326,"Demi traitement")&gt;=60),AND(Ancienneté="3 ans ou plus",COUNTIF(B327:$B$367,"Demi traitement")+COUNTIF($K$1:K326,"Demi traitement")&gt;=90))),"Sans traitement","Demi traitement"))))))</f>
        <v/>
      </c>
    </row>
    <row r="328" spans="1:11" x14ac:dyDescent="0.25">
      <c r="A328" s="7" t="e">
        <f t="shared" si="10"/>
        <v>#NUM!</v>
      </c>
      <c r="B32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28" s="8" t="str">
        <f>IF(Tableau_calcul[[#This Row],[Traitement]]&lt;&gt;K327,"début",IF(Tableau_calcul[[#This Row],[Traitement]]&lt;&gt;K329,"fin","continue"))</f>
        <v>continue</v>
      </c>
      <c r="E328" s="8">
        <f>COUNTIF($D$2:D328,"début")</f>
        <v>1</v>
      </c>
      <c r="F328" s="8" t="str">
        <f>CONCATENATE(IF(Tableau_calcul[[#This Row],[Traitement]]&lt;&gt;K327,"début",IF(Tableau_calcul[[#This Row],[Traitement]]&lt;&gt;K329,"fin","continue")),COUNTIF($D$2:D328,"début"))</f>
        <v>continue1</v>
      </c>
      <c r="G328" s="11" t="str">
        <f>IF(LEFT(Tableau_calcul[[#This Row],[agrégat.période]],5)="début",Tableau_calcul[[#This Row],[Date]],"")</f>
        <v/>
      </c>
      <c r="H328" s="11" t="str">
        <f>IF(AND(Tableau_calcul[[#This Row],[agrégat.période]]="début",D329&lt;&gt;"début"),VLOOKUP(CONCATENATE("fin",Tableau_calcul[[#This Row],[agrégat.num]]),Tableau_calcul[[agrégat.num.période]:[Date]],4,FALSE),IF(AND(Tableau_calcul[[#This Row],[agrégat.période]]="début",D329="début"),Tableau_calcul[[#This Row],[agrégat.début]],""))</f>
        <v/>
      </c>
      <c r="I328" s="7" t="str">
        <f t="shared" si="11"/>
        <v/>
      </c>
      <c r="J328" s="8">
        <f>COUNTIF('Calcul auto'!B328:$B$367,"Plein traitement")+COUNTIF($K$1:K327,"Plein traitement")</f>
        <v>0</v>
      </c>
      <c r="K32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auto'!B327:$B$367,"Plein traitement")+COUNTIF($K$1:K327,"Plein traitement"),COUNTIF('Calcul auto'!B328:B$367,"Plein traitement")+COUNTIF($K$1:K327,"Plein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ans",COUNTIF(B328:$B$367,"Demi traitement")+COUNTIF($K$1:K327,"Demi traitement")&gt;=30),AND(Ancienneté="&gt;= 2 et &lt; 3 ans",COUNTIF(B328:$B$367,"Demi traitement")+COUNTIF($K$1:K327,"Demi traitement")&gt;=60),AND(Ancienneté="3 ans ou plus",COUNTIF(B328:$B$367,"Demi traitement")+COUNTIF($K$1:K327,"Demi traitement")&gt;=90))),"Sans traitement","Demi traitement"))))))</f>
        <v/>
      </c>
    </row>
    <row r="329" spans="1:11" x14ac:dyDescent="0.25">
      <c r="A329" s="7" t="e">
        <f t="shared" si="10"/>
        <v>#NUM!</v>
      </c>
      <c r="B32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29" s="8" t="str">
        <f>IF(Tableau_calcul[[#This Row],[Traitement]]&lt;&gt;K328,"début",IF(Tableau_calcul[[#This Row],[Traitement]]&lt;&gt;K330,"fin","continue"))</f>
        <v>continue</v>
      </c>
      <c r="E329" s="8">
        <f>COUNTIF($D$2:D329,"début")</f>
        <v>1</v>
      </c>
      <c r="F329" s="8" t="str">
        <f>CONCATENATE(IF(Tableau_calcul[[#This Row],[Traitement]]&lt;&gt;K328,"début",IF(Tableau_calcul[[#This Row],[Traitement]]&lt;&gt;K330,"fin","continue")),COUNTIF($D$2:D329,"début"))</f>
        <v>continue1</v>
      </c>
      <c r="G329" s="11" t="str">
        <f>IF(LEFT(Tableau_calcul[[#This Row],[agrégat.période]],5)="début",Tableau_calcul[[#This Row],[Date]],"")</f>
        <v/>
      </c>
      <c r="H329" s="11" t="str">
        <f>IF(AND(Tableau_calcul[[#This Row],[agrégat.période]]="début",D330&lt;&gt;"début"),VLOOKUP(CONCATENATE("fin",Tableau_calcul[[#This Row],[agrégat.num]]),Tableau_calcul[[agrégat.num.période]:[Date]],4,FALSE),IF(AND(Tableau_calcul[[#This Row],[agrégat.période]]="début",D330="début"),Tableau_calcul[[#This Row],[agrégat.début]],""))</f>
        <v/>
      </c>
      <c r="I329" s="7" t="str">
        <f t="shared" si="11"/>
        <v/>
      </c>
      <c r="J329" s="8">
        <f>COUNTIF('Calcul auto'!B329:$B$367,"Plein traitement")+COUNTIF($K$1:K328,"Plein traitement")</f>
        <v>0</v>
      </c>
      <c r="K32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auto'!B328:$B$367,"Plein traitement")+COUNTIF($K$1:K328,"Plein traitement"),COUNTIF('Calcul auto'!B329:B$367,"Plein traitement")+COUNTIF($K$1:K328,"Plein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ans",COUNTIF(B329:$B$367,"Demi traitement")+COUNTIF($K$1:K328,"Demi traitement")&gt;=30),AND(Ancienneté="&gt;= 2 et &lt; 3 ans",COUNTIF(B329:$B$367,"Demi traitement")+COUNTIF($K$1:K328,"Demi traitement")&gt;=60),AND(Ancienneté="3 ans ou plus",COUNTIF(B329:$B$367,"Demi traitement")+COUNTIF($K$1:K328,"Demi traitement")&gt;=90))),"Sans traitement","Demi traitement"))))))</f>
        <v/>
      </c>
    </row>
    <row r="330" spans="1:11" x14ac:dyDescent="0.25">
      <c r="A330" s="7" t="e">
        <f t="shared" si="10"/>
        <v>#NUM!</v>
      </c>
      <c r="B33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30" s="8" t="str">
        <f>IF(Tableau_calcul[[#This Row],[Traitement]]&lt;&gt;K329,"début",IF(Tableau_calcul[[#This Row],[Traitement]]&lt;&gt;K331,"fin","continue"))</f>
        <v>continue</v>
      </c>
      <c r="E330" s="8">
        <f>COUNTIF($D$2:D330,"début")</f>
        <v>1</v>
      </c>
      <c r="F330" s="8" t="str">
        <f>CONCATENATE(IF(Tableau_calcul[[#This Row],[Traitement]]&lt;&gt;K329,"début",IF(Tableau_calcul[[#This Row],[Traitement]]&lt;&gt;K331,"fin","continue")),COUNTIF($D$2:D330,"début"))</f>
        <v>continue1</v>
      </c>
      <c r="G330" s="11" t="str">
        <f>IF(LEFT(Tableau_calcul[[#This Row],[agrégat.période]],5)="début",Tableau_calcul[[#This Row],[Date]],"")</f>
        <v/>
      </c>
      <c r="H330" s="11" t="str">
        <f>IF(AND(Tableau_calcul[[#This Row],[agrégat.période]]="début",D331&lt;&gt;"début"),VLOOKUP(CONCATENATE("fin",Tableau_calcul[[#This Row],[agrégat.num]]),Tableau_calcul[[agrégat.num.période]:[Date]],4,FALSE),IF(AND(Tableau_calcul[[#This Row],[agrégat.période]]="début",D331="début"),Tableau_calcul[[#This Row],[agrégat.début]],""))</f>
        <v/>
      </c>
      <c r="I330" s="7" t="str">
        <f t="shared" si="11"/>
        <v/>
      </c>
      <c r="J330" s="8">
        <f>COUNTIF('Calcul auto'!B330:$B$367,"Plein traitement")+COUNTIF($K$1:K329,"Plein traitement")</f>
        <v>0</v>
      </c>
      <c r="K33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auto'!B329:$B$367,"Plein traitement")+COUNTIF($K$1:K329,"Plein traitement"),COUNTIF('Calcul auto'!B330:B$367,"Plein traitement")+COUNTIF($K$1:K329,"Plein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ans",COUNTIF(B330:$B$367,"Demi traitement")+COUNTIF($K$1:K329,"Demi traitement")&gt;=30),AND(Ancienneté="&gt;= 2 et &lt; 3 ans",COUNTIF(B330:$B$367,"Demi traitement")+COUNTIF($K$1:K329,"Demi traitement")&gt;=60),AND(Ancienneté="3 ans ou plus",COUNTIF(B330:$B$367,"Demi traitement")+COUNTIF($K$1:K329,"Demi traitement")&gt;=90))),"Sans traitement","Demi traitement"))))))</f>
        <v/>
      </c>
    </row>
    <row r="331" spans="1:11" x14ac:dyDescent="0.25">
      <c r="A331" s="7" t="e">
        <f t="shared" si="10"/>
        <v>#NUM!</v>
      </c>
      <c r="B33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31" s="8" t="str">
        <f>IF(Tableau_calcul[[#This Row],[Traitement]]&lt;&gt;K330,"début",IF(Tableau_calcul[[#This Row],[Traitement]]&lt;&gt;K332,"fin","continue"))</f>
        <v>continue</v>
      </c>
      <c r="E331" s="8">
        <f>COUNTIF($D$2:D331,"début")</f>
        <v>1</v>
      </c>
      <c r="F331" s="8" t="str">
        <f>CONCATENATE(IF(Tableau_calcul[[#This Row],[Traitement]]&lt;&gt;K330,"début",IF(Tableau_calcul[[#This Row],[Traitement]]&lt;&gt;K332,"fin","continue")),COUNTIF($D$2:D331,"début"))</f>
        <v>continue1</v>
      </c>
      <c r="G331" s="11" t="str">
        <f>IF(LEFT(Tableau_calcul[[#This Row],[agrégat.période]],5)="début",Tableau_calcul[[#This Row],[Date]],"")</f>
        <v/>
      </c>
      <c r="H331" s="11" t="str">
        <f>IF(AND(Tableau_calcul[[#This Row],[agrégat.période]]="début",D332&lt;&gt;"début"),VLOOKUP(CONCATENATE("fin",Tableau_calcul[[#This Row],[agrégat.num]]),Tableau_calcul[[agrégat.num.période]:[Date]],4,FALSE),IF(AND(Tableau_calcul[[#This Row],[agrégat.période]]="début",D332="début"),Tableau_calcul[[#This Row],[agrégat.début]],""))</f>
        <v/>
      </c>
      <c r="I331" s="7" t="str">
        <f t="shared" si="11"/>
        <v/>
      </c>
      <c r="J331" s="8">
        <f>COUNTIF('Calcul auto'!B331:$B$367,"Plein traitement")+COUNTIF($K$1:K330,"Plein traitement")</f>
        <v>0</v>
      </c>
      <c r="K33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auto'!B330:$B$367,"Plein traitement")+COUNTIF($K$1:K330,"Plein traitement"),COUNTIF('Calcul auto'!B331:B$367,"Plein traitement")+COUNTIF($K$1:K330,"Plein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ans",COUNTIF(B331:$B$367,"Demi traitement")+COUNTIF($K$1:K330,"Demi traitement")&gt;=30),AND(Ancienneté="&gt;= 2 et &lt; 3 ans",COUNTIF(B331:$B$367,"Demi traitement")+COUNTIF($K$1:K330,"Demi traitement")&gt;=60),AND(Ancienneté="3 ans ou plus",COUNTIF(B331:$B$367,"Demi traitement")+COUNTIF($K$1:K330,"Demi traitement")&gt;=90))),"Sans traitement","Demi traitement"))))))</f>
        <v/>
      </c>
    </row>
    <row r="332" spans="1:11" x14ac:dyDescent="0.25">
      <c r="A332" s="7" t="e">
        <f t="shared" si="10"/>
        <v>#NUM!</v>
      </c>
      <c r="B33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32" s="8" t="str">
        <f>IF(Tableau_calcul[[#This Row],[Traitement]]&lt;&gt;K331,"début",IF(Tableau_calcul[[#This Row],[Traitement]]&lt;&gt;K333,"fin","continue"))</f>
        <v>continue</v>
      </c>
      <c r="E332" s="8">
        <f>COUNTIF($D$2:D332,"début")</f>
        <v>1</v>
      </c>
      <c r="F332" s="8" t="str">
        <f>CONCATENATE(IF(Tableau_calcul[[#This Row],[Traitement]]&lt;&gt;K331,"début",IF(Tableau_calcul[[#This Row],[Traitement]]&lt;&gt;K333,"fin","continue")),COUNTIF($D$2:D332,"début"))</f>
        <v>continue1</v>
      </c>
      <c r="G332" s="11" t="str">
        <f>IF(LEFT(Tableau_calcul[[#This Row],[agrégat.période]],5)="début",Tableau_calcul[[#This Row],[Date]],"")</f>
        <v/>
      </c>
      <c r="H332" s="11" t="str">
        <f>IF(AND(Tableau_calcul[[#This Row],[agrégat.période]]="début",D333&lt;&gt;"début"),VLOOKUP(CONCATENATE("fin",Tableau_calcul[[#This Row],[agrégat.num]]),Tableau_calcul[[agrégat.num.période]:[Date]],4,FALSE),IF(AND(Tableau_calcul[[#This Row],[agrégat.période]]="début",D333="début"),Tableau_calcul[[#This Row],[agrégat.début]],""))</f>
        <v/>
      </c>
      <c r="I332" s="7" t="str">
        <f t="shared" si="11"/>
        <v/>
      </c>
      <c r="J332" s="8">
        <f>COUNTIF('Calcul auto'!B332:$B$367,"Plein traitement")+COUNTIF($K$1:K331,"Plein traitement")</f>
        <v>0</v>
      </c>
      <c r="K33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auto'!B331:$B$367,"Plein traitement")+COUNTIF($K$1:K331,"Plein traitement"),COUNTIF('Calcul auto'!B332:B$367,"Plein traitement")+COUNTIF($K$1:K331,"Plein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ans",COUNTIF(B332:$B$367,"Demi traitement")+COUNTIF($K$1:K331,"Demi traitement")&gt;=30),AND(Ancienneté="&gt;= 2 et &lt; 3 ans",COUNTIF(B332:$B$367,"Demi traitement")+COUNTIF($K$1:K331,"Demi traitement")&gt;=60),AND(Ancienneté="3 ans ou plus",COUNTIF(B332:$B$367,"Demi traitement")+COUNTIF($K$1:K331,"Demi traitement")&gt;=90))),"Sans traitement","Demi traitement"))))))</f>
        <v/>
      </c>
    </row>
    <row r="333" spans="1:11" x14ac:dyDescent="0.25">
      <c r="A333" s="7" t="e">
        <f t="shared" si="10"/>
        <v>#NUM!</v>
      </c>
      <c r="B33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33" s="8" t="str">
        <f>IF(Tableau_calcul[[#This Row],[Traitement]]&lt;&gt;K332,"début",IF(Tableau_calcul[[#This Row],[Traitement]]&lt;&gt;K334,"fin","continue"))</f>
        <v>continue</v>
      </c>
      <c r="E333" s="8">
        <f>COUNTIF($D$2:D333,"début")</f>
        <v>1</v>
      </c>
      <c r="F333" s="8" t="str">
        <f>CONCATENATE(IF(Tableau_calcul[[#This Row],[Traitement]]&lt;&gt;K332,"début",IF(Tableau_calcul[[#This Row],[Traitement]]&lt;&gt;K334,"fin","continue")),COUNTIF($D$2:D333,"début"))</f>
        <v>continue1</v>
      </c>
      <c r="G333" s="11" t="str">
        <f>IF(LEFT(Tableau_calcul[[#This Row],[agrégat.période]],5)="début",Tableau_calcul[[#This Row],[Date]],"")</f>
        <v/>
      </c>
      <c r="H333" s="11" t="str">
        <f>IF(AND(Tableau_calcul[[#This Row],[agrégat.période]]="début",D334&lt;&gt;"début"),VLOOKUP(CONCATENATE("fin",Tableau_calcul[[#This Row],[agrégat.num]]),Tableau_calcul[[agrégat.num.période]:[Date]],4,FALSE),IF(AND(Tableau_calcul[[#This Row],[agrégat.période]]="début",D334="début"),Tableau_calcul[[#This Row],[agrégat.début]],""))</f>
        <v/>
      </c>
      <c r="I333" s="7" t="str">
        <f t="shared" si="11"/>
        <v/>
      </c>
      <c r="J333" s="8">
        <f>COUNTIF('Calcul auto'!B333:$B$367,"Plein traitement")+COUNTIF($K$1:K332,"Plein traitement")</f>
        <v>0</v>
      </c>
      <c r="K33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auto'!B332:$B$367,"Plein traitement")+COUNTIF($K$1:K332,"Plein traitement"),COUNTIF('Calcul auto'!B333:B$367,"Plein traitement")+COUNTIF($K$1:K332,"Plein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ans",COUNTIF(B333:$B$367,"Demi traitement")+COUNTIF($K$1:K332,"Demi traitement")&gt;=30),AND(Ancienneté="&gt;= 2 et &lt; 3 ans",COUNTIF(B333:$B$367,"Demi traitement")+COUNTIF($K$1:K332,"Demi traitement")&gt;=60),AND(Ancienneté="3 ans ou plus",COUNTIF(B333:$B$367,"Demi traitement")+COUNTIF($K$1:K332,"Demi traitement")&gt;=90))),"Sans traitement","Demi traitement"))))))</f>
        <v/>
      </c>
    </row>
    <row r="334" spans="1:11" x14ac:dyDescent="0.25">
      <c r="A334" s="7" t="e">
        <f t="shared" si="10"/>
        <v>#NUM!</v>
      </c>
      <c r="B33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34" s="8" t="str">
        <f>IF(Tableau_calcul[[#This Row],[Traitement]]&lt;&gt;K333,"début",IF(Tableau_calcul[[#This Row],[Traitement]]&lt;&gt;K335,"fin","continue"))</f>
        <v>continue</v>
      </c>
      <c r="E334" s="8">
        <f>COUNTIF($D$2:D334,"début")</f>
        <v>1</v>
      </c>
      <c r="F334" s="8" t="str">
        <f>CONCATENATE(IF(Tableau_calcul[[#This Row],[Traitement]]&lt;&gt;K333,"début",IF(Tableau_calcul[[#This Row],[Traitement]]&lt;&gt;K335,"fin","continue")),COUNTIF($D$2:D334,"début"))</f>
        <v>continue1</v>
      </c>
      <c r="G334" s="11" t="str">
        <f>IF(LEFT(Tableau_calcul[[#This Row],[agrégat.période]],5)="début",Tableau_calcul[[#This Row],[Date]],"")</f>
        <v/>
      </c>
      <c r="H334" s="11" t="str">
        <f>IF(AND(Tableau_calcul[[#This Row],[agrégat.période]]="début",D335&lt;&gt;"début"),VLOOKUP(CONCATENATE("fin",Tableau_calcul[[#This Row],[agrégat.num]]),Tableau_calcul[[agrégat.num.période]:[Date]],4,FALSE),IF(AND(Tableau_calcul[[#This Row],[agrégat.période]]="début",D335="début"),Tableau_calcul[[#This Row],[agrégat.début]],""))</f>
        <v/>
      </c>
      <c r="I334" s="7" t="str">
        <f t="shared" si="11"/>
        <v/>
      </c>
      <c r="J334" s="8">
        <f>COUNTIF('Calcul auto'!B334:$B$367,"Plein traitement")+COUNTIF($K$1:K333,"Plein traitement")</f>
        <v>0</v>
      </c>
      <c r="K33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auto'!B333:$B$367,"Plein traitement")+COUNTIF($K$1:K333,"Plein traitement"),COUNTIF('Calcul auto'!B334:B$367,"Plein traitement")+COUNTIF($K$1:K333,"Plein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ans",COUNTIF(B334:$B$367,"Demi traitement")+COUNTIF($K$1:K333,"Demi traitement")&gt;=30),AND(Ancienneté="&gt;= 2 et &lt; 3 ans",COUNTIF(B334:$B$367,"Demi traitement")+COUNTIF($K$1:K333,"Demi traitement")&gt;=60),AND(Ancienneté="3 ans ou plus",COUNTIF(B334:$B$367,"Demi traitement")+COUNTIF($K$1:K333,"Demi traitement")&gt;=90))),"Sans traitement","Demi traitement"))))))</f>
        <v/>
      </c>
    </row>
    <row r="335" spans="1:11" x14ac:dyDescent="0.25">
      <c r="A335" s="7" t="e">
        <f t="shared" si="10"/>
        <v>#NUM!</v>
      </c>
      <c r="B33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35" s="8" t="str">
        <f>IF(Tableau_calcul[[#This Row],[Traitement]]&lt;&gt;K334,"début",IF(Tableau_calcul[[#This Row],[Traitement]]&lt;&gt;K336,"fin","continue"))</f>
        <v>continue</v>
      </c>
      <c r="E335" s="8">
        <f>COUNTIF($D$2:D335,"début")</f>
        <v>1</v>
      </c>
      <c r="F335" s="8" t="str">
        <f>CONCATENATE(IF(Tableau_calcul[[#This Row],[Traitement]]&lt;&gt;K334,"début",IF(Tableau_calcul[[#This Row],[Traitement]]&lt;&gt;K336,"fin","continue")),COUNTIF($D$2:D335,"début"))</f>
        <v>continue1</v>
      </c>
      <c r="G335" s="11" t="str">
        <f>IF(LEFT(Tableau_calcul[[#This Row],[agrégat.période]],5)="début",Tableau_calcul[[#This Row],[Date]],"")</f>
        <v/>
      </c>
      <c r="H335" s="11" t="str">
        <f>IF(AND(Tableau_calcul[[#This Row],[agrégat.période]]="début",D336&lt;&gt;"début"),VLOOKUP(CONCATENATE("fin",Tableau_calcul[[#This Row],[agrégat.num]]),Tableau_calcul[[agrégat.num.période]:[Date]],4,FALSE),IF(AND(Tableau_calcul[[#This Row],[agrégat.période]]="début",D336="début"),Tableau_calcul[[#This Row],[agrégat.début]],""))</f>
        <v/>
      </c>
      <c r="I335" s="7" t="str">
        <f t="shared" si="11"/>
        <v/>
      </c>
      <c r="J335" s="8">
        <f>COUNTIF('Calcul auto'!B335:$B$367,"Plein traitement")+COUNTIF($K$1:K334,"Plein traitement")</f>
        <v>0</v>
      </c>
      <c r="K33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auto'!B334:$B$367,"Plein traitement")+COUNTIF($K$1:K334,"Plein traitement"),COUNTIF('Calcul auto'!B335:B$367,"Plein traitement")+COUNTIF($K$1:K334,"Plein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ans",COUNTIF(B335:$B$367,"Demi traitement")+COUNTIF($K$1:K334,"Demi traitement")&gt;=30),AND(Ancienneté="&gt;= 2 et &lt; 3 ans",COUNTIF(B335:$B$367,"Demi traitement")+COUNTIF($K$1:K334,"Demi traitement")&gt;=60),AND(Ancienneté="3 ans ou plus",COUNTIF(B335:$B$367,"Demi traitement")+COUNTIF($K$1:K334,"Demi traitement")&gt;=90))),"Sans traitement","Demi traitement"))))))</f>
        <v/>
      </c>
    </row>
    <row r="336" spans="1:11" x14ac:dyDescent="0.25">
      <c r="A336" s="7" t="e">
        <f t="shared" si="10"/>
        <v>#NUM!</v>
      </c>
      <c r="B33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36" s="8" t="str">
        <f>IF(Tableau_calcul[[#This Row],[Traitement]]&lt;&gt;K335,"début",IF(Tableau_calcul[[#This Row],[Traitement]]&lt;&gt;K337,"fin","continue"))</f>
        <v>continue</v>
      </c>
      <c r="E336" s="8">
        <f>COUNTIF($D$2:D336,"début")</f>
        <v>1</v>
      </c>
      <c r="F336" s="8" t="str">
        <f>CONCATENATE(IF(Tableau_calcul[[#This Row],[Traitement]]&lt;&gt;K335,"début",IF(Tableau_calcul[[#This Row],[Traitement]]&lt;&gt;K337,"fin","continue")),COUNTIF($D$2:D336,"début"))</f>
        <v>continue1</v>
      </c>
      <c r="G336" s="11" t="str">
        <f>IF(LEFT(Tableau_calcul[[#This Row],[agrégat.période]],5)="début",Tableau_calcul[[#This Row],[Date]],"")</f>
        <v/>
      </c>
      <c r="H336" s="11" t="str">
        <f>IF(AND(Tableau_calcul[[#This Row],[agrégat.période]]="début",D337&lt;&gt;"début"),VLOOKUP(CONCATENATE("fin",Tableau_calcul[[#This Row],[agrégat.num]]),Tableau_calcul[[agrégat.num.période]:[Date]],4,FALSE),IF(AND(Tableau_calcul[[#This Row],[agrégat.période]]="début",D337="début"),Tableau_calcul[[#This Row],[agrégat.début]],""))</f>
        <v/>
      </c>
      <c r="I336" s="7" t="str">
        <f t="shared" si="11"/>
        <v/>
      </c>
      <c r="J336" s="8">
        <f>COUNTIF('Calcul auto'!B336:$B$367,"Plein traitement")+COUNTIF($K$1:K335,"Plein traitement")</f>
        <v>0</v>
      </c>
      <c r="K33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auto'!B335:$B$367,"Plein traitement")+COUNTIF($K$1:K335,"Plein traitement"),COUNTIF('Calcul auto'!B336:B$367,"Plein traitement")+COUNTIF($K$1:K335,"Plein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ans",COUNTIF(B336:$B$367,"Demi traitement")+COUNTIF($K$1:K335,"Demi traitement")&gt;=30),AND(Ancienneté="&gt;= 2 et &lt; 3 ans",COUNTIF(B336:$B$367,"Demi traitement")+COUNTIF($K$1:K335,"Demi traitement")&gt;=60),AND(Ancienneté="3 ans ou plus",COUNTIF(B336:$B$367,"Demi traitement")+COUNTIF($K$1:K335,"Demi traitement")&gt;=90))),"Sans traitement","Demi traitement"))))))</f>
        <v/>
      </c>
    </row>
    <row r="337" spans="1:11" x14ac:dyDescent="0.25">
      <c r="A337" s="7" t="e">
        <f t="shared" si="10"/>
        <v>#NUM!</v>
      </c>
      <c r="B33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37" s="8" t="str">
        <f>IF(Tableau_calcul[[#This Row],[Traitement]]&lt;&gt;K336,"début",IF(Tableau_calcul[[#This Row],[Traitement]]&lt;&gt;K338,"fin","continue"))</f>
        <v>continue</v>
      </c>
      <c r="E337" s="8">
        <f>COUNTIF($D$2:D337,"début")</f>
        <v>1</v>
      </c>
      <c r="F337" s="8" t="str">
        <f>CONCATENATE(IF(Tableau_calcul[[#This Row],[Traitement]]&lt;&gt;K336,"début",IF(Tableau_calcul[[#This Row],[Traitement]]&lt;&gt;K338,"fin","continue")),COUNTIF($D$2:D337,"début"))</f>
        <v>continue1</v>
      </c>
      <c r="G337" s="11" t="str">
        <f>IF(LEFT(Tableau_calcul[[#This Row],[agrégat.période]],5)="début",Tableau_calcul[[#This Row],[Date]],"")</f>
        <v/>
      </c>
      <c r="H337" s="11" t="str">
        <f>IF(AND(Tableau_calcul[[#This Row],[agrégat.période]]="début",D338&lt;&gt;"début"),VLOOKUP(CONCATENATE("fin",Tableau_calcul[[#This Row],[agrégat.num]]),Tableau_calcul[[agrégat.num.période]:[Date]],4,FALSE),IF(AND(Tableau_calcul[[#This Row],[agrégat.période]]="début",D338="début"),Tableau_calcul[[#This Row],[agrégat.début]],""))</f>
        <v/>
      </c>
      <c r="I337" s="7" t="str">
        <f t="shared" si="11"/>
        <v/>
      </c>
      <c r="J337" s="8">
        <f>COUNTIF('Calcul auto'!B337:$B$367,"Plein traitement")+COUNTIF($K$1:K336,"Plein traitement")</f>
        <v>0</v>
      </c>
      <c r="K33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auto'!B336:$B$367,"Plein traitement")+COUNTIF($K$1:K336,"Plein traitement"),COUNTIF('Calcul auto'!B337:B$367,"Plein traitement")+COUNTIF($K$1:K336,"Plein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ans",COUNTIF(B337:$B$367,"Demi traitement")+COUNTIF($K$1:K336,"Demi traitement")&gt;=30),AND(Ancienneté="&gt;= 2 et &lt; 3 ans",COUNTIF(B337:$B$367,"Demi traitement")+COUNTIF($K$1:K336,"Demi traitement")&gt;=60),AND(Ancienneté="3 ans ou plus",COUNTIF(B337:$B$367,"Demi traitement")+COUNTIF($K$1:K336,"Demi traitement")&gt;=90))),"Sans traitement","Demi traitement"))))))</f>
        <v/>
      </c>
    </row>
    <row r="338" spans="1:11" x14ac:dyDescent="0.25">
      <c r="A338" s="7" t="e">
        <f t="shared" si="10"/>
        <v>#NUM!</v>
      </c>
      <c r="B33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38" s="8" t="str">
        <f>IF(Tableau_calcul[[#This Row],[Traitement]]&lt;&gt;K337,"début",IF(Tableau_calcul[[#This Row],[Traitement]]&lt;&gt;K339,"fin","continue"))</f>
        <v>continue</v>
      </c>
      <c r="E338" s="8">
        <f>COUNTIF($D$2:D338,"début")</f>
        <v>1</v>
      </c>
      <c r="F338" s="8" t="str">
        <f>CONCATENATE(IF(Tableau_calcul[[#This Row],[Traitement]]&lt;&gt;K337,"début",IF(Tableau_calcul[[#This Row],[Traitement]]&lt;&gt;K339,"fin","continue")),COUNTIF($D$2:D338,"début"))</f>
        <v>continue1</v>
      </c>
      <c r="G338" s="11" t="str">
        <f>IF(LEFT(Tableau_calcul[[#This Row],[agrégat.période]],5)="début",Tableau_calcul[[#This Row],[Date]],"")</f>
        <v/>
      </c>
      <c r="H338" s="11" t="str">
        <f>IF(AND(Tableau_calcul[[#This Row],[agrégat.période]]="début",D339&lt;&gt;"début"),VLOOKUP(CONCATENATE("fin",Tableau_calcul[[#This Row],[agrégat.num]]),Tableau_calcul[[agrégat.num.période]:[Date]],4,FALSE),IF(AND(Tableau_calcul[[#This Row],[agrégat.période]]="début",D339="début"),Tableau_calcul[[#This Row],[agrégat.début]],""))</f>
        <v/>
      </c>
      <c r="I338" s="7" t="str">
        <f t="shared" si="11"/>
        <v/>
      </c>
      <c r="J338" s="8">
        <f>COUNTIF('Calcul auto'!B338:$B$367,"Plein traitement")+COUNTIF($K$1:K337,"Plein traitement")</f>
        <v>0</v>
      </c>
      <c r="K33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auto'!B337:$B$367,"Plein traitement")+COUNTIF($K$1:K337,"Plein traitement"),COUNTIF('Calcul auto'!B338:B$367,"Plein traitement")+COUNTIF($K$1:K337,"Plein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ans",COUNTIF(B338:$B$367,"Demi traitement")+COUNTIF($K$1:K337,"Demi traitement")&gt;=30),AND(Ancienneté="&gt;= 2 et &lt; 3 ans",COUNTIF(B338:$B$367,"Demi traitement")+COUNTIF($K$1:K337,"Demi traitement")&gt;=60),AND(Ancienneté="3 ans ou plus",COUNTIF(B338:$B$367,"Demi traitement")+COUNTIF($K$1:K337,"Demi traitement")&gt;=90))),"Sans traitement","Demi traitement"))))))</f>
        <v/>
      </c>
    </row>
    <row r="339" spans="1:11" x14ac:dyDescent="0.25">
      <c r="A339" s="7" t="e">
        <f t="shared" si="10"/>
        <v>#NUM!</v>
      </c>
      <c r="B33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39" s="8" t="str">
        <f>IF(Tableau_calcul[[#This Row],[Traitement]]&lt;&gt;K338,"début",IF(Tableau_calcul[[#This Row],[Traitement]]&lt;&gt;K340,"fin","continue"))</f>
        <v>continue</v>
      </c>
      <c r="E339" s="8">
        <f>COUNTIF($D$2:D339,"début")</f>
        <v>1</v>
      </c>
      <c r="F339" s="8" t="str">
        <f>CONCATENATE(IF(Tableau_calcul[[#This Row],[Traitement]]&lt;&gt;K338,"début",IF(Tableau_calcul[[#This Row],[Traitement]]&lt;&gt;K340,"fin","continue")),COUNTIF($D$2:D339,"début"))</f>
        <v>continue1</v>
      </c>
      <c r="G339" s="11" t="str">
        <f>IF(LEFT(Tableau_calcul[[#This Row],[agrégat.période]],5)="début",Tableau_calcul[[#This Row],[Date]],"")</f>
        <v/>
      </c>
      <c r="H339" s="11" t="str">
        <f>IF(AND(Tableau_calcul[[#This Row],[agrégat.période]]="début",D340&lt;&gt;"début"),VLOOKUP(CONCATENATE("fin",Tableau_calcul[[#This Row],[agrégat.num]]),Tableau_calcul[[agrégat.num.période]:[Date]],4,FALSE),IF(AND(Tableau_calcul[[#This Row],[agrégat.période]]="début",D340="début"),Tableau_calcul[[#This Row],[agrégat.début]],""))</f>
        <v/>
      </c>
      <c r="I339" s="7" t="str">
        <f t="shared" si="11"/>
        <v/>
      </c>
      <c r="J339" s="8">
        <f>COUNTIF('Calcul auto'!B339:$B$367,"Plein traitement")+COUNTIF($K$1:K338,"Plein traitement")</f>
        <v>0</v>
      </c>
      <c r="K33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auto'!B338:$B$367,"Plein traitement")+COUNTIF($K$1:K338,"Plein traitement"),COUNTIF('Calcul auto'!B339:B$367,"Plein traitement")+COUNTIF($K$1:K338,"Plein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ans",COUNTIF(B339:$B$367,"Demi traitement")+COUNTIF($K$1:K338,"Demi traitement")&gt;=30),AND(Ancienneté="&gt;= 2 et &lt; 3 ans",COUNTIF(B339:$B$367,"Demi traitement")+COUNTIF($K$1:K338,"Demi traitement")&gt;=60),AND(Ancienneté="3 ans ou plus",COUNTIF(B339:$B$367,"Demi traitement")+COUNTIF($K$1:K338,"Demi traitement")&gt;=90))),"Sans traitement","Demi traitement"))))))</f>
        <v/>
      </c>
    </row>
    <row r="340" spans="1:11" x14ac:dyDescent="0.25">
      <c r="A340" s="7" t="e">
        <f t="shared" si="10"/>
        <v>#NUM!</v>
      </c>
      <c r="B34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40" s="8" t="str">
        <f>IF(Tableau_calcul[[#This Row],[Traitement]]&lt;&gt;K339,"début",IF(Tableau_calcul[[#This Row],[Traitement]]&lt;&gt;K341,"fin","continue"))</f>
        <v>continue</v>
      </c>
      <c r="E340" s="8">
        <f>COUNTIF($D$2:D340,"début")</f>
        <v>1</v>
      </c>
      <c r="F340" s="8" t="str">
        <f>CONCATENATE(IF(Tableau_calcul[[#This Row],[Traitement]]&lt;&gt;K339,"début",IF(Tableau_calcul[[#This Row],[Traitement]]&lt;&gt;K341,"fin","continue")),COUNTIF($D$2:D340,"début"))</f>
        <v>continue1</v>
      </c>
      <c r="G340" s="11" t="str">
        <f>IF(LEFT(Tableau_calcul[[#This Row],[agrégat.période]],5)="début",Tableau_calcul[[#This Row],[Date]],"")</f>
        <v/>
      </c>
      <c r="H340" s="11" t="str">
        <f>IF(AND(Tableau_calcul[[#This Row],[agrégat.période]]="début",D341&lt;&gt;"début"),VLOOKUP(CONCATENATE("fin",Tableau_calcul[[#This Row],[agrégat.num]]),Tableau_calcul[[agrégat.num.période]:[Date]],4,FALSE),IF(AND(Tableau_calcul[[#This Row],[agrégat.période]]="début",D341="début"),Tableau_calcul[[#This Row],[agrégat.début]],""))</f>
        <v/>
      </c>
      <c r="I340" s="7" t="str">
        <f t="shared" si="11"/>
        <v/>
      </c>
      <c r="J340" s="8">
        <f>COUNTIF('Calcul auto'!B340:$B$367,"Plein traitement")+COUNTIF($K$1:K339,"Plein traitement")</f>
        <v>0</v>
      </c>
      <c r="K34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auto'!B339:$B$367,"Plein traitement")+COUNTIF($K$1:K339,"Plein traitement"),COUNTIF('Calcul auto'!B340:B$367,"Plein traitement")+COUNTIF($K$1:K339,"Plein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ans",COUNTIF(B340:$B$367,"Demi traitement")+COUNTIF($K$1:K339,"Demi traitement")&gt;=30),AND(Ancienneté="&gt;= 2 et &lt; 3 ans",COUNTIF(B340:$B$367,"Demi traitement")+COUNTIF($K$1:K339,"Demi traitement")&gt;=60),AND(Ancienneté="3 ans ou plus",COUNTIF(B340:$B$367,"Demi traitement")+COUNTIF($K$1:K339,"Demi traitement")&gt;=90))),"Sans traitement","Demi traitement"))))))</f>
        <v/>
      </c>
    </row>
    <row r="341" spans="1:11" x14ac:dyDescent="0.25">
      <c r="A341" s="7" t="e">
        <f t="shared" si="10"/>
        <v>#NUM!</v>
      </c>
      <c r="B34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41" s="8" t="str">
        <f>IF(Tableau_calcul[[#This Row],[Traitement]]&lt;&gt;K340,"début",IF(Tableau_calcul[[#This Row],[Traitement]]&lt;&gt;K342,"fin","continue"))</f>
        <v>continue</v>
      </c>
      <c r="E341" s="8">
        <f>COUNTIF($D$2:D341,"début")</f>
        <v>1</v>
      </c>
      <c r="F341" s="8" t="str">
        <f>CONCATENATE(IF(Tableau_calcul[[#This Row],[Traitement]]&lt;&gt;K340,"début",IF(Tableau_calcul[[#This Row],[Traitement]]&lt;&gt;K342,"fin","continue")),COUNTIF($D$2:D341,"début"))</f>
        <v>continue1</v>
      </c>
      <c r="G341" s="11" t="str">
        <f>IF(LEFT(Tableau_calcul[[#This Row],[agrégat.période]],5)="début",Tableau_calcul[[#This Row],[Date]],"")</f>
        <v/>
      </c>
      <c r="H341" s="11" t="str">
        <f>IF(AND(Tableau_calcul[[#This Row],[agrégat.période]]="début",D342&lt;&gt;"début"),VLOOKUP(CONCATENATE("fin",Tableau_calcul[[#This Row],[agrégat.num]]),Tableau_calcul[[agrégat.num.période]:[Date]],4,FALSE),IF(AND(Tableau_calcul[[#This Row],[agrégat.période]]="début",D342="début"),Tableau_calcul[[#This Row],[agrégat.début]],""))</f>
        <v/>
      </c>
      <c r="I341" s="7" t="str">
        <f t="shared" si="11"/>
        <v/>
      </c>
      <c r="J341" s="8">
        <f>COUNTIF('Calcul auto'!B341:$B$367,"Plein traitement")+COUNTIF($K$1:K340,"Plein traitement")</f>
        <v>0</v>
      </c>
      <c r="K34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auto'!B340:$B$367,"Plein traitement")+COUNTIF($K$1:K340,"Plein traitement"),COUNTIF('Calcul auto'!B341:B$367,"Plein traitement")+COUNTIF($K$1:K340,"Plein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ans",COUNTIF(B341:$B$367,"Demi traitement")+COUNTIF($K$1:K340,"Demi traitement")&gt;=30),AND(Ancienneté="&gt;= 2 et &lt; 3 ans",COUNTIF(B341:$B$367,"Demi traitement")+COUNTIF($K$1:K340,"Demi traitement")&gt;=60),AND(Ancienneté="3 ans ou plus",COUNTIF(B341:$B$367,"Demi traitement")+COUNTIF($K$1:K340,"Demi traitement")&gt;=90))),"Sans traitement","Demi traitement"))))))</f>
        <v/>
      </c>
    </row>
    <row r="342" spans="1:11" x14ac:dyDescent="0.25">
      <c r="A342" s="7" t="e">
        <f t="shared" si="10"/>
        <v>#NUM!</v>
      </c>
      <c r="B34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42" s="8" t="str">
        <f>IF(Tableau_calcul[[#This Row],[Traitement]]&lt;&gt;K341,"début",IF(Tableau_calcul[[#This Row],[Traitement]]&lt;&gt;K343,"fin","continue"))</f>
        <v>continue</v>
      </c>
      <c r="E342" s="8">
        <f>COUNTIF($D$2:D342,"début")</f>
        <v>1</v>
      </c>
      <c r="F342" s="8" t="str">
        <f>CONCATENATE(IF(Tableau_calcul[[#This Row],[Traitement]]&lt;&gt;K341,"début",IF(Tableau_calcul[[#This Row],[Traitement]]&lt;&gt;K343,"fin","continue")),COUNTIF($D$2:D342,"début"))</f>
        <v>continue1</v>
      </c>
      <c r="G342" s="11" t="str">
        <f>IF(LEFT(Tableau_calcul[[#This Row],[agrégat.période]],5)="début",Tableau_calcul[[#This Row],[Date]],"")</f>
        <v/>
      </c>
      <c r="H342" s="11" t="str">
        <f>IF(AND(Tableau_calcul[[#This Row],[agrégat.période]]="début",D343&lt;&gt;"début"),VLOOKUP(CONCATENATE("fin",Tableau_calcul[[#This Row],[agrégat.num]]),Tableau_calcul[[agrégat.num.période]:[Date]],4,FALSE),IF(AND(Tableau_calcul[[#This Row],[agrégat.période]]="début",D343="début"),Tableau_calcul[[#This Row],[agrégat.début]],""))</f>
        <v/>
      </c>
      <c r="I342" s="7" t="str">
        <f t="shared" si="11"/>
        <v/>
      </c>
      <c r="J342" s="8">
        <f>COUNTIF('Calcul auto'!B342:$B$367,"Plein traitement")+COUNTIF($K$1:K341,"Plein traitement")</f>
        <v>0</v>
      </c>
      <c r="K34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auto'!B341:$B$367,"Plein traitement")+COUNTIF($K$1:K341,"Plein traitement"),COUNTIF('Calcul auto'!B342:B$367,"Plein traitement")+COUNTIF($K$1:K341,"Plein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ans",COUNTIF(B342:$B$367,"Demi traitement")+COUNTIF($K$1:K341,"Demi traitement")&gt;=30),AND(Ancienneté="&gt;= 2 et &lt; 3 ans",COUNTIF(B342:$B$367,"Demi traitement")+COUNTIF($K$1:K341,"Demi traitement")&gt;=60),AND(Ancienneté="3 ans ou plus",COUNTIF(B342:$B$367,"Demi traitement")+COUNTIF($K$1:K341,"Demi traitement")&gt;=90))),"Sans traitement","Demi traitement"))))))</f>
        <v/>
      </c>
    </row>
    <row r="343" spans="1:11" x14ac:dyDescent="0.25">
      <c r="A343" s="7" t="e">
        <f t="shared" si="10"/>
        <v>#NUM!</v>
      </c>
      <c r="B34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43" s="8" t="str">
        <f>IF(Tableau_calcul[[#This Row],[Traitement]]&lt;&gt;K342,"début",IF(Tableau_calcul[[#This Row],[Traitement]]&lt;&gt;K344,"fin","continue"))</f>
        <v>continue</v>
      </c>
      <c r="E343" s="8">
        <f>COUNTIF($D$2:D343,"début")</f>
        <v>1</v>
      </c>
      <c r="F343" s="8" t="str">
        <f>CONCATENATE(IF(Tableau_calcul[[#This Row],[Traitement]]&lt;&gt;K342,"début",IF(Tableau_calcul[[#This Row],[Traitement]]&lt;&gt;K344,"fin","continue")),COUNTIF($D$2:D343,"début"))</f>
        <v>continue1</v>
      </c>
      <c r="G343" s="11" t="str">
        <f>IF(LEFT(Tableau_calcul[[#This Row],[agrégat.période]],5)="début",Tableau_calcul[[#This Row],[Date]],"")</f>
        <v/>
      </c>
      <c r="H343" s="11" t="str">
        <f>IF(AND(Tableau_calcul[[#This Row],[agrégat.période]]="début",D344&lt;&gt;"début"),VLOOKUP(CONCATENATE("fin",Tableau_calcul[[#This Row],[agrégat.num]]),Tableau_calcul[[agrégat.num.période]:[Date]],4,FALSE),IF(AND(Tableau_calcul[[#This Row],[agrégat.période]]="début",D344="début"),Tableau_calcul[[#This Row],[agrégat.début]],""))</f>
        <v/>
      </c>
      <c r="I343" s="7" t="str">
        <f t="shared" si="11"/>
        <v/>
      </c>
      <c r="J343" s="8">
        <f>COUNTIF('Calcul auto'!B343:$B$367,"Plein traitement")+COUNTIF($K$1:K342,"Plein traitement")</f>
        <v>0</v>
      </c>
      <c r="K34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auto'!B342:$B$367,"Plein traitement")+COUNTIF($K$1:K342,"Plein traitement"),COUNTIF('Calcul auto'!B343:B$367,"Plein traitement")+COUNTIF($K$1:K342,"Plein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ans",COUNTIF(B343:$B$367,"Demi traitement")+COUNTIF($K$1:K342,"Demi traitement")&gt;=30),AND(Ancienneté="&gt;= 2 et &lt; 3 ans",COUNTIF(B343:$B$367,"Demi traitement")+COUNTIF($K$1:K342,"Demi traitement")&gt;=60),AND(Ancienneté="3 ans ou plus",COUNTIF(B343:$B$367,"Demi traitement")+COUNTIF($K$1:K342,"Demi traitement")&gt;=90))),"Sans traitement","Demi traitement"))))))</f>
        <v/>
      </c>
    </row>
    <row r="344" spans="1:11" x14ac:dyDescent="0.25">
      <c r="A344" s="7" t="e">
        <f t="shared" si="10"/>
        <v>#NUM!</v>
      </c>
      <c r="B34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44" s="8" t="str">
        <f>IF(Tableau_calcul[[#This Row],[Traitement]]&lt;&gt;K343,"début",IF(Tableau_calcul[[#This Row],[Traitement]]&lt;&gt;K345,"fin","continue"))</f>
        <v>continue</v>
      </c>
      <c r="E344" s="8">
        <f>COUNTIF($D$2:D344,"début")</f>
        <v>1</v>
      </c>
      <c r="F344" s="8" t="str">
        <f>CONCATENATE(IF(Tableau_calcul[[#This Row],[Traitement]]&lt;&gt;K343,"début",IF(Tableau_calcul[[#This Row],[Traitement]]&lt;&gt;K345,"fin","continue")),COUNTIF($D$2:D344,"début"))</f>
        <v>continue1</v>
      </c>
      <c r="G344" s="11" t="str">
        <f>IF(LEFT(Tableau_calcul[[#This Row],[agrégat.période]],5)="début",Tableau_calcul[[#This Row],[Date]],"")</f>
        <v/>
      </c>
      <c r="H344" s="11" t="str">
        <f>IF(AND(Tableau_calcul[[#This Row],[agrégat.période]]="début",D345&lt;&gt;"début"),VLOOKUP(CONCATENATE("fin",Tableau_calcul[[#This Row],[agrégat.num]]),Tableau_calcul[[agrégat.num.période]:[Date]],4,FALSE),IF(AND(Tableau_calcul[[#This Row],[agrégat.période]]="début",D345="début"),Tableau_calcul[[#This Row],[agrégat.début]],""))</f>
        <v/>
      </c>
      <c r="I344" s="7" t="str">
        <f t="shared" si="11"/>
        <v/>
      </c>
      <c r="J344" s="8">
        <f>COUNTIF('Calcul auto'!B344:$B$367,"Plein traitement")+COUNTIF($K$1:K343,"Plein traitement")</f>
        <v>0</v>
      </c>
      <c r="K34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auto'!B343:$B$367,"Plein traitement")+COUNTIF($K$1:K343,"Plein traitement"),COUNTIF('Calcul auto'!B344:B$367,"Plein traitement")+COUNTIF($K$1:K343,"Plein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ans",COUNTIF(B344:$B$367,"Demi traitement")+COUNTIF($K$1:K343,"Demi traitement")&gt;=30),AND(Ancienneté="&gt;= 2 et &lt; 3 ans",COUNTIF(B344:$B$367,"Demi traitement")+COUNTIF($K$1:K343,"Demi traitement")&gt;=60),AND(Ancienneté="3 ans ou plus",COUNTIF(B344:$B$367,"Demi traitement")+COUNTIF($K$1:K343,"Demi traitement")&gt;=90))),"Sans traitement","Demi traitement"))))))</f>
        <v/>
      </c>
    </row>
    <row r="345" spans="1:11" x14ac:dyDescent="0.25">
      <c r="A345" s="7" t="e">
        <f t="shared" si="10"/>
        <v>#NUM!</v>
      </c>
      <c r="B34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45" s="8" t="str">
        <f>IF(Tableau_calcul[[#This Row],[Traitement]]&lt;&gt;K344,"début",IF(Tableau_calcul[[#This Row],[Traitement]]&lt;&gt;K346,"fin","continue"))</f>
        <v>continue</v>
      </c>
      <c r="E345" s="8">
        <f>COUNTIF($D$2:D345,"début")</f>
        <v>1</v>
      </c>
      <c r="F345" s="8" t="str">
        <f>CONCATENATE(IF(Tableau_calcul[[#This Row],[Traitement]]&lt;&gt;K344,"début",IF(Tableau_calcul[[#This Row],[Traitement]]&lt;&gt;K346,"fin","continue")),COUNTIF($D$2:D345,"début"))</f>
        <v>continue1</v>
      </c>
      <c r="G345" s="11" t="str">
        <f>IF(LEFT(Tableau_calcul[[#This Row],[agrégat.période]],5)="début",Tableau_calcul[[#This Row],[Date]],"")</f>
        <v/>
      </c>
      <c r="H345" s="11" t="str">
        <f>IF(AND(Tableau_calcul[[#This Row],[agrégat.période]]="début",D346&lt;&gt;"début"),VLOOKUP(CONCATENATE("fin",Tableau_calcul[[#This Row],[agrégat.num]]),Tableau_calcul[[agrégat.num.période]:[Date]],4,FALSE),IF(AND(Tableau_calcul[[#This Row],[agrégat.période]]="début",D346="début"),Tableau_calcul[[#This Row],[agrégat.début]],""))</f>
        <v/>
      </c>
      <c r="I345" s="7" t="str">
        <f t="shared" si="11"/>
        <v/>
      </c>
      <c r="J345" s="8">
        <f>COUNTIF('Calcul auto'!B345:$B$367,"Plein traitement")+COUNTIF($K$1:K344,"Plein traitement")</f>
        <v>0</v>
      </c>
      <c r="K34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auto'!B344:$B$367,"Plein traitement")+COUNTIF($K$1:K344,"Plein traitement"),COUNTIF('Calcul auto'!B345:B$367,"Plein traitement")+COUNTIF($K$1:K344,"Plein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ans",COUNTIF(B345:$B$367,"Demi traitement")+COUNTIF($K$1:K344,"Demi traitement")&gt;=30),AND(Ancienneté="&gt;= 2 et &lt; 3 ans",COUNTIF(B345:$B$367,"Demi traitement")+COUNTIF($K$1:K344,"Demi traitement")&gt;=60),AND(Ancienneté="3 ans ou plus",COUNTIF(B345:$B$367,"Demi traitement")+COUNTIF($K$1:K344,"Demi traitement")&gt;=90))),"Sans traitement","Demi traitement"))))))</f>
        <v/>
      </c>
    </row>
    <row r="346" spans="1:11" x14ac:dyDescent="0.25">
      <c r="A346" s="7" t="e">
        <f t="shared" si="10"/>
        <v>#NUM!</v>
      </c>
      <c r="B34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46" s="8" t="str">
        <f>IF(Tableau_calcul[[#This Row],[Traitement]]&lt;&gt;K345,"début",IF(Tableau_calcul[[#This Row],[Traitement]]&lt;&gt;K347,"fin","continue"))</f>
        <v>continue</v>
      </c>
      <c r="E346" s="8">
        <f>COUNTIF($D$2:D346,"début")</f>
        <v>1</v>
      </c>
      <c r="F346" s="8" t="str">
        <f>CONCATENATE(IF(Tableau_calcul[[#This Row],[Traitement]]&lt;&gt;K345,"début",IF(Tableau_calcul[[#This Row],[Traitement]]&lt;&gt;K347,"fin","continue")),COUNTIF($D$2:D346,"début"))</f>
        <v>continue1</v>
      </c>
      <c r="G346" s="11" t="str">
        <f>IF(LEFT(Tableau_calcul[[#This Row],[agrégat.période]],5)="début",Tableau_calcul[[#This Row],[Date]],"")</f>
        <v/>
      </c>
      <c r="H346" s="11" t="str">
        <f>IF(AND(Tableau_calcul[[#This Row],[agrégat.période]]="début",D347&lt;&gt;"début"),VLOOKUP(CONCATENATE("fin",Tableau_calcul[[#This Row],[agrégat.num]]),Tableau_calcul[[agrégat.num.période]:[Date]],4,FALSE),IF(AND(Tableau_calcul[[#This Row],[agrégat.période]]="début",D347="début"),Tableau_calcul[[#This Row],[agrégat.début]],""))</f>
        <v/>
      </c>
      <c r="I346" s="7" t="str">
        <f t="shared" si="11"/>
        <v/>
      </c>
      <c r="J346" s="8">
        <f>COUNTIF('Calcul auto'!B346:$B$367,"Plein traitement")+COUNTIF($K$1:K345,"Plein traitement")</f>
        <v>0</v>
      </c>
      <c r="K34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auto'!B345:$B$367,"Plein traitement")+COUNTIF($K$1:K345,"Plein traitement"),COUNTIF('Calcul auto'!B346:B$367,"Plein traitement")+COUNTIF($K$1:K345,"Plein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ans",COUNTIF(B346:$B$367,"Demi traitement")+COUNTIF($K$1:K345,"Demi traitement")&gt;=30),AND(Ancienneté="&gt;= 2 et &lt; 3 ans",COUNTIF(B346:$B$367,"Demi traitement")+COUNTIF($K$1:K345,"Demi traitement")&gt;=60),AND(Ancienneté="3 ans ou plus",COUNTIF(B346:$B$367,"Demi traitement")+COUNTIF($K$1:K345,"Demi traitement")&gt;=90))),"Sans traitement","Demi traitement"))))))</f>
        <v/>
      </c>
    </row>
    <row r="347" spans="1:11" x14ac:dyDescent="0.25">
      <c r="A347" s="7" t="e">
        <f t="shared" si="10"/>
        <v>#NUM!</v>
      </c>
      <c r="B34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47" s="8" t="str">
        <f>IF(Tableau_calcul[[#This Row],[Traitement]]&lt;&gt;K346,"début",IF(Tableau_calcul[[#This Row],[Traitement]]&lt;&gt;K348,"fin","continue"))</f>
        <v>continue</v>
      </c>
      <c r="E347" s="8">
        <f>COUNTIF($D$2:D347,"début")</f>
        <v>1</v>
      </c>
      <c r="F347" s="8" t="str">
        <f>CONCATENATE(IF(Tableau_calcul[[#This Row],[Traitement]]&lt;&gt;K346,"début",IF(Tableau_calcul[[#This Row],[Traitement]]&lt;&gt;K348,"fin","continue")),COUNTIF($D$2:D347,"début"))</f>
        <v>continue1</v>
      </c>
      <c r="G347" s="11" t="str">
        <f>IF(LEFT(Tableau_calcul[[#This Row],[agrégat.période]],5)="début",Tableau_calcul[[#This Row],[Date]],"")</f>
        <v/>
      </c>
      <c r="H347" s="11" t="str">
        <f>IF(AND(Tableau_calcul[[#This Row],[agrégat.période]]="début",D348&lt;&gt;"début"),VLOOKUP(CONCATENATE("fin",Tableau_calcul[[#This Row],[agrégat.num]]),Tableau_calcul[[agrégat.num.période]:[Date]],4,FALSE),IF(AND(Tableau_calcul[[#This Row],[agrégat.période]]="début",D348="début"),Tableau_calcul[[#This Row],[agrégat.début]],""))</f>
        <v/>
      </c>
      <c r="I347" s="7" t="str">
        <f t="shared" si="11"/>
        <v/>
      </c>
      <c r="J347" s="8">
        <f>COUNTIF('Calcul auto'!B347:$B$367,"Plein traitement")+COUNTIF($K$1:K346,"Plein traitement")</f>
        <v>0</v>
      </c>
      <c r="K34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auto'!B346:$B$367,"Plein traitement")+COUNTIF($K$1:K346,"Plein traitement"),COUNTIF('Calcul auto'!B347:B$367,"Plein traitement")+COUNTIF($K$1:K346,"Plein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ans",COUNTIF(B347:$B$367,"Demi traitement")+COUNTIF($K$1:K346,"Demi traitement")&gt;=30),AND(Ancienneté="&gt;= 2 et &lt; 3 ans",COUNTIF(B347:$B$367,"Demi traitement")+COUNTIF($K$1:K346,"Demi traitement")&gt;=60),AND(Ancienneté="3 ans ou plus",COUNTIF(B347:$B$367,"Demi traitement")+COUNTIF($K$1:K346,"Demi traitement")&gt;=90))),"Sans traitement","Demi traitement"))))))</f>
        <v/>
      </c>
    </row>
    <row r="348" spans="1:11" x14ac:dyDescent="0.25">
      <c r="A348" s="7" t="e">
        <f t="shared" si="10"/>
        <v>#NUM!</v>
      </c>
      <c r="B34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48" s="8" t="str">
        <f>IF(Tableau_calcul[[#This Row],[Traitement]]&lt;&gt;K347,"début",IF(Tableau_calcul[[#This Row],[Traitement]]&lt;&gt;K349,"fin","continue"))</f>
        <v>continue</v>
      </c>
      <c r="E348" s="8">
        <f>COUNTIF($D$2:D348,"début")</f>
        <v>1</v>
      </c>
      <c r="F348" s="8" t="str">
        <f>CONCATENATE(IF(Tableau_calcul[[#This Row],[Traitement]]&lt;&gt;K347,"début",IF(Tableau_calcul[[#This Row],[Traitement]]&lt;&gt;K349,"fin","continue")),COUNTIF($D$2:D348,"début"))</f>
        <v>continue1</v>
      </c>
      <c r="G348" s="11" t="str">
        <f>IF(LEFT(Tableau_calcul[[#This Row],[agrégat.période]],5)="début",Tableau_calcul[[#This Row],[Date]],"")</f>
        <v/>
      </c>
      <c r="H348" s="11" t="str">
        <f>IF(AND(Tableau_calcul[[#This Row],[agrégat.période]]="début",D349&lt;&gt;"début"),VLOOKUP(CONCATENATE("fin",Tableau_calcul[[#This Row],[agrégat.num]]),Tableau_calcul[[agrégat.num.période]:[Date]],4,FALSE),IF(AND(Tableau_calcul[[#This Row],[agrégat.période]]="début",D349="début"),Tableau_calcul[[#This Row],[agrégat.début]],""))</f>
        <v/>
      </c>
      <c r="I348" s="7" t="str">
        <f t="shared" si="11"/>
        <v/>
      </c>
      <c r="J348" s="8">
        <f>COUNTIF('Calcul auto'!B348:$B$367,"Plein traitement")+COUNTIF($K$1:K347,"Plein traitement")</f>
        <v>0</v>
      </c>
      <c r="K34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auto'!B347:$B$367,"Plein traitement")+COUNTIF($K$1:K347,"Plein traitement"),COUNTIF('Calcul auto'!B348:B$367,"Plein traitement")+COUNTIF($K$1:K347,"Plein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ans",COUNTIF(B348:$B$367,"Demi traitement")+COUNTIF($K$1:K347,"Demi traitement")&gt;=30),AND(Ancienneté="&gt;= 2 et &lt; 3 ans",COUNTIF(B348:$B$367,"Demi traitement")+COUNTIF($K$1:K347,"Demi traitement")&gt;=60),AND(Ancienneté="3 ans ou plus",COUNTIF(B348:$B$367,"Demi traitement")+COUNTIF($K$1:K347,"Demi traitement")&gt;=90))),"Sans traitement","Demi traitement"))))))</f>
        <v/>
      </c>
    </row>
    <row r="349" spans="1:11" x14ac:dyDescent="0.25">
      <c r="A349" s="7" t="e">
        <f t="shared" si="10"/>
        <v>#NUM!</v>
      </c>
      <c r="B34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49" s="8" t="str">
        <f>IF(Tableau_calcul[[#This Row],[Traitement]]&lt;&gt;K348,"début",IF(Tableau_calcul[[#This Row],[Traitement]]&lt;&gt;K350,"fin","continue"))</f>
        <v>continue</v>
      </c>
      <c r="E349" s="8">
        <f>COUNTIF($D$2:D349,"début")</f>
        <v>1</v>
      </c>
      <c r="F349" s="8" t="str">
        <f>CONCATENATE(IF(Tableau_calcul[[#This Row],[Traitement]]&lt;&gt;K348,"début",IF(Tableau_calcul[[#This Row],[Traitement]]&lt;&gt;K350,"fin","continue")),COUNTIF($D$2:D349,"début"))</f>
        <v>continue1</v>
      </c>
      <c r="G349" s="11" t="str">
        <f>IF(LEFT(Tableau_calcul[[#This Row],[agrégat.période]],5)="début",Tableau_calcul[[#This Row],[Date]],"")</f>
        <v/>
      </c>
      <c r="H349" s="11" t="str">
        <f>IF(AND(Tableau_calcul[[#This Row],[agrégat.période]]="début",D350&lt;&gt;"début"),VLOOKUP(CONCATENATE("fin",Tableau_calcul[[#This Row],[agrégat.num]]),Tableau_calcul[[agrégat.num.période]:[Date]],4,FALSE),IF(AND(Tableau_calcul[[#This Row],[agrégat.période]]="début",D350="début"),Tableau_calcul[[#This Row],[agrégat.début]],""))</f>
        <v/>
      </c>
      <c r="I349" s="7" t="str">
        <f t="shared" si="11"/>
        <v/>
      </c>
      <c r="J349" s="8">
        <f>COUNTIF('Calcul auto'!B349:$B$367,"Plein traitement")+COUNTIF($K$1:K348,"Plein traitement")</f>
        <v>0</v>
      </c>
      <c r="K34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auto'!B348:$B$367,"Plein traitement")+COUNTIF($K$1:K348,"Plein traitement"),COUNTIF('Calcul auto'!B349:B$367,"Plein traitement")+COUNTIF($K$1:K348,"Plein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ans",COUNTIF(B349:$B$367,"Demi traitement")+COUNTIF($K$1:K348,"Demi traitement")&gt;=30),AND(Ancienneté="&gt;= 2 et &lt; 3 ans",COUNTIF(B349:$B$367,"Demi traitement")+COUNTIF($K$1:K348,"Demi traitement")&gt;=60),AND(Ancienneté="3 ans ou plus",COUNTIF(B349:$B$367,"Demi traitement")+COUNTIF($K$1:K348,"Demi traitement")&gt;=90))),"Sans traitement","Demi traitement"))))))</f>
        <v/>
      </c>
    </row>
    <row r="350" spans="1:11" x14ac:dyDescent="0.25">
      <c r="A350" s="7" t="e">
        <f t="shared" si="10"/>
        <v>#NUM!</v>
      </c>
      <c r="B35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50" s="8" t="str">
        <f>IF(Tableau_calcul[[#This Row],[Traitement]]&lt;&gt;K349,"début",IF(Tableau_calcul[[#This Row],[Traitement]]&lt;&gt;K351,"fin","continue"))</f>
        <v>continue</v>
      </c>
      <c r="E350" s="8">
        <f>COUNTIF($D$2:D350,"début")</f>
        <v>1</v>
      </c>
      <c r="F350" s="8" t="str">
        <f>CONCATENATE(IF(Tableau_calcul[[#This Row],[Traitement]]&lt;&gt;K349,"début",IF(Tableau_calcul[[#This Row],[Traitement]]&lt;&gt;K351,"fin","continue")),COUNTIF($D$2:D350,"début"))</f>
        <v>continue1</v>
      </c>
      <c r="G350" s="11" t="str">
        <f>IF(LEFT(Tableau_calcul[[#This Row],[agrégat.période]],5)="début",Tableau_calcul[[#This Row],[Date]],"")</f>
        <v/>
      </c>
      <c r="H350" s="11" t="str">
        <f>IF(AND(Tableau_calcul[[#This Row],[agrégat.période]]="début",D351&lt;&gt;"début"),VLOOKUP(CONCATENATE("fin",Tableau_calcul[[#This Row],[agrégat.num]]),Tableau_calcul[[agrégat.num.période]:[Date]],4,FALSE),IF(AND(Tableau_calcul[[#This Row],[agrégat.période]]="début",D351="début"),Tableau_calcul[[#This Row],[agrégat.début]],""))</f>
        <v/>
      </c>
      <c r="I350" s="7" t="str">
        <f t="shared" si="11"/>
        <v/>
      </c>
      <c r="J350" s="8">
        <f>COUNTIF('Calcul auto'!B350:$B$367,"Plein traitement")+COUNTIF($K$1:K349,"Plein traitement")</f>
        <v>0</v>
      </c>
      <c r="K35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auto'!B349:$B$367,"Plein traitement")+COUNTIF($K$1:K349,"Plein traitement"),COUNTIF('Calcul auto'!B350:B$367,"Plein traitement")+COUNTIF($K$1:K349,"Plein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ans",COUNTIF(B350:$B$367,"Demi traitement")+COUNTIF($K$1:K349,"Demi traitement")&gt;=30),AND(Ancienneté="&gt;= 2 et &lt; 3 ans",COUNTIF(B350:$B$367,"Demi traitement")+COUNTIF($K$1:K349,"Demi traitement")&gt;=60),AND(Ancienneté="3 ans ou plus",COUNTIF(B350:$B$367,"Demi traitement")+COUNTIF($K$1:K349,"Demi traitement")&gt;=90))),"Sans traitement","Demi traitement"))))))</f>
        <v/>
      </c>
    </row>
    <row r="351" spans="1:11" x14ac:dyDescent="0.25">
      <c r="A351" s="7" t="e">
        <f t="shared" si="10"/>
        <v>#NUM!</v>
      </c>
      <c r="B35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51" s="8" t="str">
        <f>IF(Tableau_calcul[[#This Row],[Traitement]]&lt;&gt;K350,"début",IF(Tableau_calcul[[#This Row],[Traitement]]&lt;&gt;K352,"fin","continue"))</f>
        <v>continue</v>
      </c>
      <c r="E351" s="8">
        <f>COUNTIF($D$2:D351,"début")</f>
        <v>1</v>
      </c>
      <c r="F351" s="8" t="str">
        <f>CONCATENATE(IF(Tableau_calcul[[#This Row],[Traitement]]&lt;&gt;K350,"début",IF(Tableau_calcul[[#This Row],[Traitement]]&lt;&gt;K352,"fin","continue")),COUNTIF($D$2:D351,"début"))</f>
        <v>continue1</v>
      </c>
      <c r="G351" s="11" t="str">
        <f>IF(LEFT(Tableau_calcul[[#This Row],[agrégat.période]],5)="début",Tableau_calcul[[#This Row],[Date]],"")</f>
        <v/>
      </c>
      <c r="H351" s="11" t="str">
        <f>IF(AND(Tableau_calcul[[#This Row],[agrégat.période]]="début",D352&lt;&gt;"début"),VLOOKUP(CONCATENATE("fin",Tableau_calcul[[#This Row],[agrégat.num]]),Tableau_calcul[[agrégat.num.période]:[Date]],4,FALSE),IF(AND(Tableau_calcul[[#This Row],[agrégat.période]]="début",D352="début"),Tableau_calcul[[#This Row],[agrégat.début]],""))</f>
        <v/>
      </c>
      <c r="I351" s="7" t="str">
        <f t="shared" si="11"/>
        <v/>
      </c>
      <c r="J351" s="8">
        <f>COUNTIF('Calcul auto'!B351:$B$367,"Plein traitement")+COUNTIF($K$1:K350,"Plein traitement")</f>
        <v>0</v>
      </c>
      <c r="K35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auto'!B350:$B$367,"Plein traitement")+COUNTIF($K$1:K350,"Plein traitement"),COUNTIF('Calcul auto'!B351:B$367,"Plein traitement")+COUNTIF($K$1:K350,"Plein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ans",COUNTIF(B351:$B$367,"Demi traitement")+COUNTIF($K$1:K350,"Demi traitement")&gt;=30),AND(Ancienneté="&gt;= 2 et &lt; 3 ans",COUNTIF(B351:$B$367,"Demi traitement")+COUNTIF($K$1:K350,"Demi traitement")&gt;=60),AND(Ancienneté="3 ans ou plus",COUNTIF(B351:$B$367,"Demi traitement")+COUNTIF($K$1:K350,"Demi traitement")&gt;=90))),"Sans traitement","Demi traitement"))))))</f>
        <v/>
      </c>
    </row>
    <row r="352" spans="1:11" x14ac:dyDescent="0.25">
      <c r="A352" s="7" t="e">
        <f t="shared" si="10"/>
        <v>#NUM!</v>
      </c>
      <c r="B35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52" s="8" t="str">
        <f>IF(Tableau_calcul[[#This Row],[Traitement]]&lt;&gt;K351,"début",IF(Tableau_calcul[[#This Row],[Traitement]]&lt;&gt;K353,"fin","continue"))</f>
        <v>continue</v>
      </c>
      <c r="E352" s="8">
        <f>COUNTIF($D$2:D352,"début")</f>
        <v>1</v>
      </c>
      <c r="F352" s="8" t="str">
        <f>CONCATENATE(IF(Tableau_calcul[[#This Row],[Traitement]]&lt;&gt;K351,"début",IF(Tableau_calcul[[#This Row],[Traitement]]&lt;&gt;K353,"fin","continue")),COUNTIF($D$2:D352,"début"))</f>
        <v>continue1</v>
      </c>
      <c r="G352" s="11" t="str">
        <f>IF(LEFT(Tableau_calcul[[#This Row],[agrégat.période]],5)="début",Tableau_calcul[[#This Row],[Date]],"")</f>
        <v/>
      </c>
      <c r="H352" s="11" t="str">
        <f>IF(AND(Tableau_calcul[[#This Row],[agrégat.période]]="début",D353&lt;&gt;"début"),VLOOKUP(CONCATENATE("fin",Tableau_calcul[[#This Row],[agrégat.num]]),Tableau_calcul[[agrégat.num.période]:[Date]],4,FALSE),IF(AND(Tableau_calcul[[#This Row],[agrégat.période]]="début",D353="début"),Tableau_calcul[[#This Row],[agrégat.début]],""))</f>
        <v/>
      </c>
      <c r="I352" s="7" t="str">
        <f t="shared" si="11"/>
        <v/>
      </c>
      <c r="J352" s="8">
        <f>COUNTIF('Calcul auto'!B352:$B$367,"Plein traitement")+COUNTIF($K$1:K351,"Plein traitement")</f>
        <v>0</v>
      </c>
      <c r="K35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auto'!B351:$B$367,"Plein traitement")+COUNTIF($K$1:K351,"Plein traitement"),COUNTIF('Calcul auto'!B352:B$367,"Plein traitement")+COUNTIF($K$1:K351,"Plein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ans",COUNTIF(B352:$B$367,"Demi traitement")+COUNTIF($K$1:K351,"Demi traitement")&gt;=30),AND(Ancienneté="&gt;= 2 et &lt; 3 ans",COUNTIF(B352:$B$367,"Demi traitement")+COUNTIF($K$1:K351,"Demi traitement")&gt;=60),AND(Ancienneté="3 ans ou plus",COUNTIF(B352:$B$367,"Demi traitement")+COUNTIF($K$1:K351,"Demi traitement")&gt;=90))),"Sans traitement","Demi traitement"))))))</f>
        <v/>
      </c>
    </row>
    <row r="353" spans="1:11" x14ac:dyDescent="0.25">
      <c r="A353" s="7" t="e">
        <f t="shared" si="10"/>
        <v>#NUM!</v>
      </c>
      <c r="B35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53" s="8" t="str">
        <f>IF(Tableau_calcul[[#This Row],[Traitement]]&lt;&gt;K352,"début",IF(Tableau_calcul[[#This Row],[Traitement]]&lt;&gt;K354,"fin","continue"))</f>
        <v>continue</v>
      </c>
      <c r="E353" s="8">
        <f>COUNTIF($D$2:D353,"début")</f>
        <v>1</v>
      </c>
      <c r="F353" s="8" t="str">
        <f>CONCATENATE(IF(Tableau_calcul[[#This Row],[Traitement]]&lt;&gt;K352,"début",IF(Tableau_calcul[[#This Row],[Traitement]]&lt;&gt;K354,"fin","continue")),COUNTIF($D$2:D353,"début"))</f>
        <v>continue1</v>
      </c>
      <c r="G353" s="11" t="str">
        <f>IF(LEFT(Tableau_calcul[[#This Row],[agrégat.période]],5)="début",Tableau_calcul[[#This Row],[Date]],"")</f>
        <v/>
      </c>
      <c r="H353" s="11" t="str">
        <f>IF(AND(Tableau_calcul[[#This Row],[agrégat.période]]="début",D354&lt;&gt;"début"),VLOOKUP(CONCATENATE("fin",Tableau_calcul[[#This Row],[agrégat.num]]),Tableau_calcul[[agrégat.num.période]:[Date]],4,FALSE),IF(AND(Tableau_calcul[[#This Row],[agrégat.période]]="début",D354="début"),Tableau_calcul[[#This Row],[agrégat.début]],""))</f>
        <v/>
      </c>
      <c r="I353" s="7" t="str">
        <f t="shared" si="11"/>
        <v/>
      </c>
      <c r="J353" s="8">
        <f>COUNTIF('Calcul auto'!B353:$B$367,"Plein traitement")+COUNTIF($K$1:K352,"Plein traitement")</f>
        <v>0</v>
      </c>
      <c r="K35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auto'!B352:$B$367,"Plein traitement")+COUNTIF($K$1:K352,"Plein traitement"),COUNTIF('Calcul auto'!B353:B$367,"Plein traitement")+COUNTIF($K$1:K352,"Plein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ans",COUNTIF(B353:$B$367,"Demi traitement")+COUNTIF($K$1:K352,"Demi traitement")&gt;=30),AND(Ancienneté="&gt;= 2 et &lt; 3 ans",COUNTIF(B353:$B$367,"Demi traitement")+COUNTIF($K$1:K352,"Demi traitement")&gt;=60),AND(Ancienneté="3 ans ou plus",COUNTIF(B353:$B$367,"Demi traitement")+COUNTIF($K$1:K352,"Demi traitement")&gt;=90))),"Sans traitement","Demi traitement"))))))</f>
        <v/>
      </c>
    </row>
    <row r="354" spans="1:11" x14ac:dyDescent="0.25">
      <c r="A354" s="7" t="e">
        <f t="shared" si="10"/>
        <v>#NUM!</v>
      </c>
      <c r="B35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54" s="8" t="str">
        <f>IF(Tableau_calcul[[#This Row],[Traitement]]&lt;&gt;K353,"début",IF(Tableau_calcul[[#This Row],[Traitement]]&lt;&gt;K355,"fin","continue"))</f>
        <v>continue</v>
      </c>
      <c r="E354" s="8">
        <f>COUNTIF($D$2:D354,"début")</f>
        <v>1</v>
      </c>
      <c r="F354" s="8" t="str">
        <f>CONCATENATE(IF(Tableau_calcul[[#This Row],[Traitement]]&lt;&gt;K353,"début",IF(Tableau_calcul[[#This Row],[Traitement]]&lt;&gt;K355,"fin","continue")),COUNTIF($D$2:D354,"début"))</f>
        <v>continue1</v>
      </c>
      <c r="G354" s="11" t="str">
        <f>IF(LEFT(Tableau_calcul[[#This Row],[agrégat.période]],5)="début",Tableau_calcul[[#This Row],[Date]],"")</f>
        <v/>
      </c>
      <c r="H354" s="11" t="str">
        <f>IF(AND(Tableau_calcul[[#This Row],[agrégat.période]]="début",D355&lt;&gt;"début"),VLOOKUP(CONCATENATE("fin",Tableau_calcul[[#This Row],[agrégat.num]]),Tableau_calcul[[agrégat.num.période]:[Date]],4,FALSE),IF(AND(Tableau_calcul[[#This Row],[agrégat.période]]="début",D355="début"),Tableau_calcul[[#This Row],[agrégat.début]],""))</f>
        <v/>
      </c>
      <c r="I354" s="7" t="str">
        <f t="shared" si="11"/>
        <v/>
      </c>
      <c r="J354" s="8">
        <f>COUNTIF('Calcul auto'!B354:$B$367,"Plein traitement")+COUNTIF($K$1:K353,"Plein traitement")</f>
        <v>0</v>
      </c>
      <c r="K35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auto'!B353:$B$367,"Plein traitement")+COUNTIF($K$1:K353,"Plein traitement"),COUNTIF('Calcul auto'!B354:B$367,"Plein traitement")+COUNTIF($K$1:K353,"Plein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ans",COUNTIF(B354:$B$367,"Demi traitement")+COUNTIF($K$1:K353,"Demi traitement")&gt;=30),AND(Ancienneté="&gt;= 2 et &lt; 3 ans",COUNTIF(B354:$B$367,"Demi traitement")+COUNTIF($K$1:K353,"Demi traitement")&gt;=60),AND(Ancienneté="3 ans ou plus",COUNTIF(B354:$B$367,"Demi traitement")+COUNTIF($K$1:K353,"Demi traitement")&gt;=90))),"Sans traitement","Demi traitement"))))))</f>
        <v/>
      </c>
    </row>
    <row r="355" spans="1:11" x14ac:dyDescent="0.25">
      <c r="A355" s="7" t="e">
        <f t="shared" si="10"/>
        <v>#NUM!</v>
      </c>
      <c r="B35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55" s="8" t="str">
        <f>IF(Tableau_calcul[[#This Row],[Traitement]]&lt;&gt;K354,"début",IF(Tableau_calcul[[#This Row],[Traitement]]&lt;&gt;K356,"fin","continue"))</f>
        <v>continue</v>
      </c>
      <c r="E355" s="8">
        <f>COUNTIF($D$2:D355,"début")</f>
        <v>1</v>
      </c>
      <c r="F355" s="8" t="str">
        <f>CONCATENATE(IF(Tableau_calcul[[#This Row],[Traitement]]&lt;&gt;K354,"début",IF(Tableau_calcul[[#This Row],[Traitement]]&lt;&gt;K356,"fin","continue")),COUNTIF($D$2:D355,"début"))</f>
        <v>continue1</v>
      </c>
      <c r="G355" s="11" t="str">
        <f>IF(LEFT(Tableau_calcul[[#This Row],[agrégat.période]],5)="début",Tableau_calcul[[#This Row],[Date]],"")</f>
        <v/>
      </c>
      <c r="H355" s="11" t="str">
        <f>IF(AND(Tableau_calcul[[#This Row],[agrégat.période]]="début",D356&lt;&gt;"début"),VLOOKUP(CONCATENATE("fin",Tableau_calcul[[#This Row],[agrégat.num]]),Tableau_calcul[[agrégat.num.période]:[Date]],4,FALSE),IF(AND(Tableau_calcul[[#This Row],[agrégat.période]]="début",D356="début"),Tableau_calcul[[#This Row],[agrégat.début]],""))</f>
        <v/>
      </c>
      <c r="I355" s="7" t="str">
        <f t="shared" si="11"/>
        <v/>
      </c>
      <c r="J355" s="8">
        <f>COUNTIF('Calcul auto'!B355:$B$367,"Plein traitement")+COUNTIF($K$1:K354,"Plein traitement")</f>
        <v>0</v>
      </c>
      <c r="K35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auto'!B354:$B$367,"Plein traitement")+COUNTIF($K$1:K354,"Plein traitement"),COUNTIF('Calcul auto'!B355:B$367,"Plein traitement")+COUNTIF($K$1:K354,"Plein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ans",COUNTIF(B355:$B$367,"Demi traitement")+COUNTIF($K$1:K354,"Demi traitement")&gt;=30),AND(Ancienneté="&gt;= 2 et &lt; 3 ans",COUNTIF(B355:$B$367,"Demi traitement")+COUNTIF($K$1:K354,"Demi traitement")&gt;=60),AND(Ancienneté="3 ans ou plus",COUNTIF(B355:$B$367,"Demi traitement")+COUNTIF($K$1:K354,"Demi traitement")&gt;=90))),"Sans traitement","Demi traitement"))))))</f>
        <v/>
      </c>
    </row>
    <row r="356" spans="1:11" x14ac:dyDescent="0.25">
      <c r="A356" s="7" t="e">
        <f t="shared" si="10"/>
        <v>#NUM!</v>
      </c>
      <c r="B35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56" s="8" t="str">
        <f>IF(Tableau_calcul[[#This Row],[Traitement]]&lt;&gt;K355,"début",IF(Tableau_calcul[[#This Row],[Traitement]]&lt;&gt;K357,"fin","continue"))</f>
        <v>continue</v>
      </c>
      <c r="E356" s="8">
        <f>COUNTIF($D$2:D356,"début")</f>
        <v>1</v>
      </c>
      <c r="F356" s="8" t="str">
        <f>CONCATENATE(IF(Tableau_calcul[[#This Row],[Traitement]]&lt;&gt;K355,"début",IF(Tableau_calcul[[#This Row],[Traitement]]&lt;&gt;K357,"fin","continue")),COUNTIF($D$2:D356,"début"))</f>
        <v>continue1</v>
      </c>
      <c r="G356" s="11" t="str">
        <f>IF(LEFT(Tableau_calcul[[#This Row],[agrégat.période]],5)="début",Tableau_calcul[[#This Row],[Date]],"")</f>
        <v/>
      </c>
      <c r="H356" s="11" t="str">
        <f>IF(AND(Tableau_calcul[[#This Row],[agrégat.période]]="début",D357&lt;&gt;"début"),VLOOKUP(CONCATENATE("fin",Tableau_calcul[[#This Row],[agrégat.num]]),Tableau_calcul[[agrégat.num.période]:[Date]],4,FALSE),IF(AND(Tableau_calcul[[#This Row],[agrégat.période]]="début",D357="début"),Tableau_calcul[[#This Row],[agrégat.début]],""))</f>
        <v/>
      </c>
      <c r="I356" s="7" t="str">
        <f t="shared" si="11"/>
        <v/>
      </c>
      <c r="J356" s="8">
        <f>COUNTIF('Calcul auto'!B356:$B$367,"Plein traitement")+COUNTIF($K$1:K355,"Plein traitement")</f>
        <v>0</v>
      </c>
      <c r="K35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auto'!B355:$B$367,"Plein traitement")+COUNTIF($K$1:K355,"Plein traitement"),COUNTIF('Calcul auto'!B356:B$367,"Plein traitement")+COUNTIF($K$1:K355,"Plein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ans",COUNTIF(B356:$B$367,"Demi traitement")+COUNTIF($K$1:K355,"Demi traitement")&gt;=30),AND(Ancienneté="&gt;= 2 et &lt; 3 ans",COUNTIF(B356:$B$367,"Demi traitement")+COUNTIF($K$1:K355,"Demi traitement")&gt;=60),AND(Ancienneté="3 ans ou plus",COUNTIF(B356:$B$367,"Demi traitement")+COUNTIF($K$1:K355,"Demi traitement")&gt;=90))),"Sans traitement","Demi traitement"))))))</f>
        <v/>
      </c>
    </row>
    <row r="357" spans="1:11" x14ac:dyDescent="0.25">
      <c r="A357" s="7" t="e">
        <f t="shared" si="10"/>
        <v>#NUM!</v>
      </c>
      <c r="B35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57" s="8" t="str">
        <f>IF(Tableau_calcul[[#This Row],[Traitement]]&lt;&gt;K356,"début",IF(Tableau_calcul[[#This Row],[Traitement]]&lt;&gt;K358,"fin","continue"))</f>
        <v>continue</v>
      </c>
      <c r="E357" s="8">
        <f>COUNTIF($D$2:D357,"début")</f>
        <v>1</v>
      </c>
      <c r="F357" s="8" t="str">
        <f>CONCATENATE(IF(Tableau_calcul[[#This Row],[Traitement]]&lt;&gt;K356,"début",IF(Tableau_calcul[[#This Row],[Traitement]]&lt;&gt;K358,"fin","continue")),COUNTIF($D$2:D357,"début"))</f>
        <v>continue1</v>
      </c>
      <c r="G357" s="11" t="str">
        <f>IF(LEFT(Tableau_calcul[[#This Row],[agrégat.période]],5)="début",Tableau_calcul[[#This Row],[Date]],"")</f>
        <v/>
      </c>
      <c r="H357" s="11" t="str">
        <f>IF(AND(Tableau_calcul[[#This Row],[agrégat.période]]="début",D358&lt;&gt;"début"),VLOOKUP(CONCATENATE("fin",Tableau_calcul[[#This Row],[agrégat.num]]),Tableau_calcul[[agrégat.num.période]:[Date]],4,FALSE),IF(AND(Tableau_calcul[[#This Row],[agrégat.période]]="début",D358="début"),Tableau_calcul[[#This Row],[agrégat.début]],""))</f>
        <v/>
      </c>
      <c r="I357" s="7" t="str">
        <f t="shared" si="11"/>
        <v/>
      </c>
      <c r="J357" s="8">
        <f>COUNTIF('Calcul auto'!B357:$B$367,"Plein traitement")+COUNTIF($K$1:K356,"Plein traitement")</f>
        <v>0</v>
      </c>
      <c r="K35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auto'!B356:$B$367,"Plein traitement")+COUNTIF($K$1:K356,"Plein traitement"),COUNTIF('Calcul auto'!B357:B$367,"Plein traitement")+COUNTIF($K$1:K356,"Plein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ans",COUNTIF(B357:$B$367,"Demi traitement")+COUNTIF($K$1:K356,"Demi traitement")&gt;=30),AND(Ancienneté="&gt;= 2 et &lt; 3 ans",COUNTIF(B357:$B$367,"Demi traitement")+COUNTIF($K$1:K356,"Demi traitement")&gt;=60),AND(Ancienneté="3 ans ou plus",COUNTIF(B357:$B$367,"Demi traitement")+COUNTIF($K$1:K356,"Demi traitement")&gt;=90))),"Sans traitement","Demi traitement"))))))</f>
        <v/>
      </c>
    </row>
    <row r="358" spans="1:11" x14ac:dyDescent="0.25">
      <c r="A358" s="7" t="e">
        <f t="shared" si="10"/>
        <v>#NUM!</v>
      </c>
      <c r="B358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58" s="8" t="str">
        <f>IF(Tableau_calcul[[#This Row],[Traitement]]&lt;&gt;K357,"début",IF(Tableau_calcul[[#This Row],[Traitement]]&lt;&gt;K359,"fin","continue"))</f>
        <v>continue</v>
      </c>
      <c r="E358" s="8">
        <f>COUNTIF($D$2:D358,"début")</f>
        <v>1</v>
      </c>
      <c r="F358" s="8" t="str">
        <f>CONCATENATE(IF(Tableau_calcul[[#This Row],[Traitement]]&lt;&gt;K357,"début",IF(Tableau_calcul[[#This Row],[Traitement]]&lt;&gt;K359,"fin","continue")),COUNTIF($D$2:D358,"début"))</f>
        <v>continue1</v>
      </c>
      <c r="G358" s="11" t="str">
        <f>IF(LEFT(Tableau_calcul[[#This Row],[agrégat.période]],5)="début",Tableau_calcul[[#This Row],[Date]],"")</f>
        <v/>
      </c>
      <c r="H358" s="11" t="str">
        <f>IF(AND(Tableau_calcul[[#This Row],[agrégat.période]]="début",D359&lt;&gt;"début"),VLOOKUP(CONCATENATE("fin",Tableau_calcul[[#This Row],[agrégat.num]]),Tableau_calcul[[agrégat.num.période]:[Date]],4,FALSE),IF(AND(Tableau_calcul[[#This Row],[agrégat.période]]="début",D359="début"),Tableau_calcul[[#This Row],[agrégat.début]],""))</f>
        <v/>
      </c>
      <c r="I358" s="7" t="str">
        <f t="shared" si="11"/>
        <v/>
      </c>
      <c r="J358" s="8">
        <f>COUNTIF('Calcul auto'!B358:$B$367,"Plein traitement")+COUNTIF($K$1:K357,"Plein traitement")</f>
        <v>0</v>
      </c>
      <c r="K358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auto'!B357:$B$367,"Plein traitement")+COUNTIF($K$1:K357,"Plein traitement"),COUNTIF('Calcul auto'!B358:B$367,"Plein traitement")+COUNTIF($K$1:K357,"Plein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ans",COUNTIF(B358:$B$367,"Demi traitement")+COUNTIF($K$1:K357,"Demi traitement")&gt;=30),AND(Ancienneté="&gt;= 2 et &lt; 3 ans",COUNTIF(B358:$B$367,"Demi traitement")+COUNTIF($K$1:K357,"Demi traitement")&gt;=60),AND(Ancienneté="3 ans ou plus",COUNTIF(B358:$B$367,"Demi traitement")+COUNTIF($K$1:K357,"Demi traitement")&gt;=90))),"Sans traitement","Demi traitement"))))))</f>
        <v/>
      </c>
    </row>
    <row r="359" spans="1:11" x14ac:dyDescent="0.25">
      <c r="A359" s="7" t="e">
        <f t="shared" si="10"/>
        <v>#NUM!</v>
      </c>
      <c r="B359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59" s="8" t="str">
        <f>IF(Tableau_calcul[[#This Row],[Traitement]]&lt;&gt;K358,"début",IF(Tableau_calcul[[#This Row],[Traitement]]&lt;&gt;K360,"fin","continue"))</f>
        <v>continue</v>
      </c>
      <c r="E359" s="8">
        <f>COUNTIF($D$2:D359,"début")</f>
        <v>1</v>
      </c>
      <c r="F359" s="8" t="str">
        <f>CONCATENATE(IF(Tableau_calcul[[#This Row],[Traitement]]&lt;&gt;K358,"début",IF(Tableau_calcul[[#This Row],[Traitement]]&lt;&gt;K360,"fin","continue")),COUNTIF($D$2:D359,"début"))</f>
        <v>continue1</v>
      </c>
      <c r="G359" s="11" t="str">
        <f>IF(LEFT(Tableau_calcul[[#This Row],[agrégat.période]],5)="début",Tableau_calcul[[#This Row],[Date]],"")</f>
        <v/>
      </c>
      <c r="H359" s="11" t="str">
        <f>IF(AND(Tableau_calcul[[#This Row],[agrégat.période]]="début",D360&lt;&gt;"début"),VLOOKUP(CONCATENATE("fin",Tableau_calcul[[#This Row],[agrégat.num]]),Tableau_calcul[[agrégat.num.période]:[Date]],4,FALSE),IF(AND(Tableau_calcul[[#This Row],[agrégat.période]]="début",D360="début"),Tableau_calcul[[#This Row],[agrégat.début]],""))</f>
        <v/>
      </c>
      <c r="I359" s="7" t="str">
        <f t="shared" si="11"/>
        <v/>
      </c>
      <c r="J359" s="8">
        <f>COUNTIF('Calcul auto'!B359:$B$367,"Plein traitement")+COUNTIF($K$1:K358,"Plein traitement")</f>
        <v>0</v>
      </c>
      <c r="K359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auto'!B358:$B$367,"Plein traitement")+COUNTIF($K$1:K358,"Plein traitement"),COUNTIF('Calcul auto'!B359:B$367,"Plein traitement")+COUNTIF($K$1:K358,"Plein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ans",COUNTIF(B359:$B$367,"Demi traitement")+COUNTIF($K$1:K358,"Demi traitement")&gt;=30),AND(Ancienneté="&gt;= 2 et &lt; 3 ans",COUNTIF(B359:$B$367,"Demi traitement")+COUNTIF($K$1:K358,"Demi traitement")&gt;=60),AND(Ancienneté="3 ans ou plus",COUNTIF(B359:$B$367,"Demi traitement")+COUNTIF($K$1:K358,"Demi traitement")&gt;=90))),"Sans traitement","Demi traitement"))))))</f>
        <v/>
      </c>
    </row>
    <row r="360" spans="1:11" x14ac:dyDescent="0.25">
      <c r="A360" s="7" t="e">
        <f t="shared" si="10"/>
        <v>#NUM!</v>
      </c>
      <c r="B360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60" s="8" t="str">
        <f>IF(Tableau_calcul[[#This Row],[Traitement]]&lt;&gt;K359,"début",IF(Tableau_calcul[[#This Row],[Traitement]]&lt;&gt;K361,"fin","continue"))</f>
        <v>continue</v>
      </c>
      <c r="E360" s="8">
        <f>COUNTIF($D$2:D360,"début")</f>
        <v>1</v>
      </c>
      <c r="F360" s="8" t="str">
        <f>CONCATENATE(IF(Tableau_calcul[[#This Row],[Traitement]]&lt;&gt;K359,"début",IF(Tableau_calcul[[#This Row],[Traitement]]&lt;&gt;K361,"fin","continue")),COUNTIF($D$2:D360,"début"))</f>
        <v>continue1</v>
      </c>
      <c r="G360" s="11" t="str">
        <f>IF(LEFT(Tableau_calcul[[#This Row],[agrégat.période]],5)="début",Tableau_calcul[[#This Row],[Date]],"")</f>
        <v/>
      </c>
      <c r="H360" s="11" t="str">
        <f>IF(AND(Tableau_calcul[[#This Row],[agrégat.période]]="début",D361&lt;&gt;"début"),VLOOKUP(CONCATENATE("fin",Tableau_calcul[[#This Row],[agrégat.num]]),Tableau_calcul[[agrégat.num.période]:[Date]],4,FALSE),IF(AND(Tableau_calcul[[#This Row],[agrégat.période]]="début",D361="début"),Tableau_calcul[[#This Row],[agrégat.début]],""))</f>
        <v/>
      </c>
      <c r="I360" s="7" t="str">
        <f t="shared" si="11"/>
        <v/>
      </c>
      <c r="J360" s="8">
        <f>COUNTIF('Calcul auto'!B360:$B$367,"Plein traitement")+COUNTIF($K$1:K359,"Plein traitement")</f>
        <v>0</v>
      </c>
      <c r="K360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auto'!B359:$B$367,"Plein traitement")+COUNTIF($K$1:K359,"Plein traitement"),COUNTIF('Calcul auto'!B360:B$367,"Plein traitement")+COUNTIF($K$1:K359,"Plein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ans",COUNTIF(B360:$B$367,"Demi traitement")+COUNTIF($K$1:K359,"Demi traitement")&gt;=30),AND(Ancienneté="&gt;= 2 et &lt; 3 ans",COUNTIF(B360:$B$367,"Demi traitement")+COUNTIF($K$1:K359,"Demi traitement")&gt;=60),AND(Ancienneté="3 ans ou plus",COUNTIF(B360:$B$367,"Demi traitement")+COUNTIF($K$1:K359,"Demi traitement")&gt;=90))),"Sans traitement","Demi traitement"))))))</f>
        <v/>
      </c>
    </row>
    <row r="361" spans="1:11" x14ac:dyDescent="0.25">
      <c r="A361" s="7" t="e">
        <f t="shared" si="10"/>
        <v>#NUM!</v>
      </c>
      <c r="B361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61" s="8" t="str">
        <f>IF(Tableau_calcul[[#This Row],[Traitement]]&lt;&gt;K360,"début",IF(Tableau_calcul[[#This Row],[Traitement]]&lt;&gt;K362,"fin","continue"))</f>
        <v>continue</v>
      </c>
      <c r="E361" s="8">
        <f>COUNTIF($D$2:D361,"début")</f>
        <v>1</v>
      </c>
      <c r="F361" s="8" t="str">
        <f>CONCATENATE(IF(Tableau_calcul[[#This Row],[Traitement]]&lt;&gt;K360,"début",IF(Tableau_calcul[[#This Row],[Traitement]]&lt;&gt;K362,"fin","continue")),COUNTIF($D$2:D361,"début"))</f>
        <v>continue1</v>
      </c>
      <c r="G361" s="11" t="str">
        <f>IF(LEFT(Tableau_calcul[[#This Row],[agrégat.période]],5)="début",Tableau_calcul[[#This Row],[Date]],"")</f>
        <v/>
      </c>
      <c r="H361" s="11" t="str">
        <f>IF(AND(Tableau_calcul[[#This Row],[agrégat.période]]="début",D362&lt;&gt;"début"),VLOOKUP(CONCATENATE("fin",Tableau_calcul[[#This Row],[agrégat.num]]),Tableau_calcul[[agrégat.num.période]:[Date]],4,FALSE),IF(AND(Tableau_calcul[[#This Row],[agrégat.période]]="début",D362="début"),Tableau_calcul[[#This Row],[agrégat.début]],""))</f>
        <v/>
      </c>
      <c r="I361" s="7" t="str">
        <f t="shared" si="11"/>
        <v/>
      </c>
      <c r="J361" s="8">
        <f>COUNTIF('Calcul auto'!B361:$B$367,"Plein traitement")+COUNTIF($K$1:K360,"Plein traitement")</f>
        <v>0</v>
      </c>
      <c r="K361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auto'!B360:$B$367,"Plein traitement")+COUNTIF($K$1:K360,"Plein traitement"),COUNTIF('Calcul auto'!B361:B$367,"Plein traitement")+COUNTIF($K$1:K360,"Plein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ans",COUNTIF(B361:$B$367,"Demi traitement")+COUNTIF($K$1:K360,"Demi traitement")&gt;=30),AND(Ancienneté="&gt;= 2 et &lt; 3 ans",COUNTIF(B361:$B$367,"Demi traitement")+COUNTIF($K$1:K360,"Demi traitement")&gt;=60),AND(Ancienneté="3 ans ou plus",COUNTIF(B361:$B$367,"Demi traitement")+COUNTIF($K$1:K360,"Demi traitement")&gt;=90))),"Sans traitement","Demi traitement"))))))</f>
        <v/>
      </c>
    </row>
    <row r="362" spans="1:11" x14ac:dyDescent="0.25">
      <c r="A362" s="7" t="e">
        <f t="shared" si="10"/>
        <v>#NUM!</v>
      </c>
      <c r="B362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62" s="8" t="str">
        <f>IF(Tableau_calcul[[#This Row],[Traitement]]&lt;&gt;K361,"début",IF(Tableau_calcul[[#This Row],[Traitement]]&lt;&gt;K363,"fin","continue"))</f>
        <v>continue</v>
      </c>
      <c r="E362" s="8">
        <f>COUNTIF($D$2:D362,"début")</f>
        <v>1</v>
      </c>
      <c r="F362" s="8" t="str">
        <f>CONCATENATE(IF(Tableau_calcul[[#This Row],[Traitement]]&lt;&gt;K361,"début",IF(Tableau_calcul[[#This Row],[Traitement]]&lt;&gt;K363,"fin","continue")),COUNTIF($D$2:D362,"début"))</f>
        <v>continue1</v>
      </c>
      <c r="G362" s="11" t="str">
        <f>IF(LEFT(Tableau_calcul[[#This Row],[agrégat.période]],5)="début",Tableau_calcul[[#This Row],[Date]],"")</f>
        <v/>
      </c>
      <c r="H362" s="11" t="str">
        <f>IF(AND(Tableau_calcul[[#This Row],[agrégat.période]]="début",D363&lt;&gt;"début"),VLOOKUP(CONCATENATE("fin",Tableau_calcul[[#This Row],[agrégat.num]]),Tableau_calcul[[agrégat.num.période]:[Date]],4,FALSE),IF(AND(Tableau_calcul[[#This Row],[agrégat.période]]="début",D363="début"),Tableau_calcul[[#This Row],[agrégat.début]],""))</f>
        <v/>
      </c>
      <c r="I362" s="7" t="str">
        <f t="shared" si="11"/>
        <v/>
      </c>
      <c r="J362" s="8">
        <f>COUNTIF('Calcul auto'!B362:$B$367,"Plein traitement")+COUNTIF($K$1:K361,"Plein traitement")</f>
        <v>0</v>
      </c>
      <c r="K362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auto'!B361:$B$367,"Plein traitement")+COUNTIF($K$1:K361,"Plein traitement"),COUNTIF('Calcul auto'!B362:B$367,"Plein traitement")+COUNTIF($K$1:K361,"Plein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ans",COUNTIF(B362:$B$367,"Demi traitement")+COUNTIF($K$1:K361,"Demi traitement")&gt;=30),AND(Ancienneté="&gt;= 2 et &lt; 3 ans",COUNTIF(B362:$B$367,"Demi traitement")+COUNTIF($K$1:K361,"Demi traitement")&gt;=60),AND(Ancienneté="3 ans ou plus",COUNTIF(B362:$B$367,"Demi traitement")+COUNTIF($K$1:K361,"Demi traitement")&gt;=90))),"Sans traitement","Demi traitement"))))))</f>
        <v/>
      </c>
    </row>
    <row r="363" spans="1:11" x14ac:dyDescent="0.25">
      <c r="A363" s="7" t="e">
        <f t="shared" si="10"/>
        <v>#NUM!</v>
      </c>
      <c r="B363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63" s="8" t="str">
        <f>IF(Tableau_calcul[[#This Row],[Traitement]]&lt;&gt;K362,"début",IF(Tableau_calcul[[#This Row],[Traitement]]&lt;&gt;K364,"fin","continue"))</f>
        <v>continue</v>
      </c>
      <c r="E363" s="8">
        <f>COUNTIF($D$2:D363,"début")</f>
        <v>1</v>
      </c>
      <c r="F363" s="8" t="str">
        <f>CONCATENATE(IF(Tableau_calcul[[#This Row],[Traitement]]&lt;&gt;K362,"début",IF(Tableau_calcul[[#This Row],[Traitement]]&lt;&gt;K364,"fin","continue")),COUNTIF($D$2:D363,"début"))</f>
        <v>continue1</v>
      </c>
      <c r="G363" s="11" t="str">
        <f>IF(LEFT(Tableau_calcul[[#This Row],[agrégat.période]],5)="début",Tableau_calcul[[#This Row],[Date]],"")</f>
        <v/>
      </c>
      <c r="H363" s="11" t="str">
        <f>IF(AND(Tableau_calcul[[#This Row],[agrégat.période]]="début",D364&lt;&gt;"début"),VLOOKUP(CONCATENATE("fin",Tableau_calcul[[#This Row],[agrégat.num]]),Tableau_calcul[[agrégat.num.période]:[Date]],4,FALSE),IF(AND(Tableau_calcul[[#This Row],[agrégat.période]]="début",D364="début"),Tableau_calcul[[#This Row],[agrégat.début]],""))</f>
        <v/>
      </c>
      <c r="I363" s="7" t="str">
        <f t="shared" si="11"/>
        <v/>
      </c>
      <c r="J363" s="8">
        <f>COUNTIF('Calcul auto'!B363:$B$367,"Plein traitement")+COUNTIF($K$1:K362,"Plein traitement")</f>
        <v>0</v>
      </c>
      <c r="K363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auto'!B362:$B$367,"Plein traitement")+COUNTIF($K$1:K362,"Plein traitement"),COUNTIF('Calcul auto'!B363:B$367,"Plein traitement")+COUNTIF($K$1:K362,"Plein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ans",COUNTIF(B363:$B$367,"Demi traitement")+COUNTIF($K$1:K362,"Demi traitement")&gt;=30),AND(Ancienneté="&gt;= 2 et &lt; 3 ans",COUNTIF(B363:$B$367,"Demi traitement")+COUNTIF($K$1:K362,"Demi traitement")&gt;=60),AND(Ancienneté="3 ans ou plus",COUNTIF(B363:$B$367,"Demi traitement")+COUNTIF($K$1:K362,"Demi traitement")&gt;=90))),"Sans traitement","Demi traitement"))))))</f>
        <v/>
      </c>
    </row>
    <row r="364" spans="1:11" x14ac:dyDescent="0.25">
      <c r="A364" s="7" t="e">
        <f t="shared" si="10"/>
        <v>#NUM!</v>
      </c>
      <c r="B364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64" s="8" t="str">
        <f>IF(Tableau_calcul[[#This Row],[Traitement]]&lt;&gt;K363,"début",IF(Tableau_calcul[[#This Row],[Traitement]]&lt;&gt;K365,"fin","continue"))</f>
        <v>continue</v>
      </c>
      <c r="E364" s="8">
        <f>COUNTIF($D$2:D364,"début")</f>
        <v>1</v>
      </c>
      <c r="F364" s="8" t="str">
        <f>CONCATENATE(IF(Tableau_calcul[[#This Row],[Traitement]]&lt;&gt;K363,"début",IF(Tableau_calcul[[#This Row],[Traitement]]&lt;&gt;K365,"fin","continue")),COUNTIF($D$2:D364,"début"))</f>
        <v>continue1</v>
      </c>
      <c r="G364" s="11" t="str">
        <f>IF(LEFT(Tableau_calcul[[#This Row],[agrégat.période]],5)="début",Tableau_calcul[[#This Row],[Date]],"")</f>
        <v/>
      </c>
      <c r="H364" s="11" t="str">
        <f>IF(AND(Tableau_calcul[[#This Row],[agrégat.période]]="début",D365&lt;&gt;"début"),VLOOKUP(CONCATENATE("fin",Tableau_calcul[[#This Row],[agrégat.num]]),Tableau_calcul[[agrégat.num.période]:[Date]],4,FALSE),IF(AND(Tableau_calcul[[#This Row],[agrégat.période]]="début",D365="début"),Tableau_calcul[[#This Row],[agrégat.début]],""))</f>
        <v/>
      </c>
      <c r="I364" s="7" t="str">
        <f t="shared" si="11"/>
        <v/>
      </c>
      <c r="J364" s="8">
        <f>COUNTIF('Calcul auto'!B364:$B$367,"Plein traitement")+COUNTIF($K$1:K363,"Plein traitement")</f>
        <v>0</v>
      </c>
      <c r="K364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auto'!B363:$B$367,"Plein traitement")+COUNTIF($K$1:K363,"Plein traitement"),COUNTIF('Calcul auto'!B364:B$367,"Plein traitement")+COUNTIF($K$1:K363,"Plein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ans",COUNTIF(B364:$B$367,"Demi traitement")+COUNTIF($K$1:K363,"Demi traitement")&gt;=30),AND(Ancienneté="&gt;= 2 et &lt; 3 ans",COUNTIF(B364:$B$367,"Demi traitement")+COUNTIF($K$1:K363,"Demi traitement")&gt;=60),AND(Ancienneté="3 ans ou plus",COUNTIF(B364:$B$367,"Demi traitement")+COUNTIF($K$1:K363,"Demi traitement")&gt;=90))),"Sans traitement","Demi traitement"))))))</f>
        <v/>
      </c>
    </row>
    <row r="365" spans="1:11" x14ac:dyDescent="0.25">
      <c r="A365" s="7" t="e">
        <f t="shared" si="10"/>
        <v>#NUM!</v>
      </c>
      <c r="B365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65" s="8" t="str">
        <f>IF(Tableau_calcul[[#This Row],[Traitement]]&lt;&gt;K364,"début",IF(Tableau_calcul[[#This Row],[Traitement]]&lt;&gt;K366,"fin","continue"))</f>
        <v>continue</v>
      </c>
      <c r="E365" s="8">
        <f>COUNTIF($D$2:D365,"début")</f>
        <v>1</v>
      </c>
      <c r="F365" s="8" t="str">
        <f>CONCATENATE(IF(Tableau_calcul[[#This Row],[Traitement]]&lt;&gt;K364,"début",IF(Tableau_calcul[[#This Row],[Traitement]]&lt;&gt;K366,"fin","continue")),COUNTIF($D$2:D365,"début"))</f>
        <v>continue1</v>
      </c>
      <c r="G365" s="11" t="str">
        <f>IF(LEFT(Tableau_calcul[[#This Row],[agrégat.période]],5)="début",Tableau_calcul[[#This Row],[Date]],"")</f>
        <v/>
      </c>
      <c r="H365" s="11" t="str">
        <f>IF(AND(Tableau_calcul[[#This Row],[agrégat.période]]="début",D366&lt;&gt;"début"),VLOOKUP(CONCATENATE("fin",Tableau_calcul[[#This Row],[agrégat.num]]),Tableau_calcul[[agrégat.num.période]:[Date]],4,FALSE),IF(AND(Tableau_calcul[[#This Row],[agrégat.période]]="début",D366="début"),Tableau_calcul[[#This Row],[agrégat.début]],""))</f>
        <v/>
      </c>
      <c r="I365" s="7" t="str">
        <f t="shared" si="11"/>
        <v/>
      </c>
      <c r="J365" s="8">
        <f>COUNTIF('Calcul auto'!B365:$B$367,"Plein traitement")+COUNTIF($K$1:K364,"Plein traitement")</f>
        <v>0</v>
      </c>
      <c r="K365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auto'!B364:$B$367,"Plein traitement")+COUNTIF($K$1:K364,"Plein traitement"),COUNTIF('Calcul auto'!B365:B$367,"Plein traitement")+COUNTIF($K$1:K364,"Plein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ans",COUNTIF(B365:$B$367,"Demi traitement")+COUNTIF($K$1:K364,"Demi traitement")&gt;=30),AND(Ancienneté="&gt;= 2 et &lt; 3 ans",COUNTIF(B365:$B$367,"Demi traitement")+COUNTIF($K$1:K364,"Demi traitement")&gt;=60),AND(Ancienneté="3 ans ou plus",COUNTIF(B365:$B$367,"Demi traitement")+COUNTIF($K$1:K364,"Demi traitement")&gt;=90))),"Sans traitement","Demi traitement"))))))</f>
        <v/>
      </c>
    </row>
    <row r="366" spans="1:11" x14ac:dyDescent="0.25">
      <c r="A366" s="7" t="e">
        <f t="shared" si="10"/>
        <v>#NUM!</v>
      </c>
      <c r="B366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66" s="8" t="str">
        <f>IF(Tableau_calcul[[#This Row],[Traitement]]&lt;&gt;K365,"début",IF(Tableau_calcul[[#This Row],[Traitement]]&lt;&gt;K367,"fin","continue"))</f>
        <v>continue</v>
      </c>
      <c r="E366" s="8">
        <f>COUNTIF($D$2:D366,"début")</f>
        <v>1</v>
      </c>
      <c r="F366" s="8" t="str">
        <f>CONCATENATE(IF(Tableau_calcul[[#This Row],[Traitement]]&lt;&gt;K365,"début",IF(Tableau_calcul[[#This Row],[Traitement]]&lt;&gt;K367,"fin","continue")),COUNTIF($D$2:D366,"début"))</f>
        <v>continue1</v>
      </c>
      <c r="G366" s="11" t="str">
        <f>IF(LEFT(Tableau_calcul[[#This Row],[agrégat.période]],5)="début",Tableau_calcul[[#This Row],[Date]],"")</f>
        <v/>
      </c>
      <c r="H366" s="11" t="str">
        <f>IF(AND(Tableau_calcul[[#This Row],[agrégat.période]]="début",D367&lt;&gt;"début"),VLOOKUP(CONCATENATE("fin",Tableau_calcul[[#This Row],[agrégat.num]]),Tableau_calcul[[agrégat.num.période]:[Date]],4,FALSE),IF(AND(Tableau_calcul[[#This Row],[agrégat.période]]="début",D367="début"),Tableau_calcul[[#This Row],[agrégat.début]],""))</f>
        <v/>
      </c>
      <c r="I366" s="7" t="str">
        <f t="shared" si="11"/>
        <v/>
      </c>
      <c r="J366" s="8">
        <f>COUNTIF('Calcul auto'!B366:$B$367,"Plein traitement")+COUNTIF($K$1:K365,"Plein traitement")</f>
        <v>0</v>
      </c>
      <c r="K366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auto'!B365:$B$367,"Plein traitement")+COUNTIF($K$1:K365,"Plein traitement"),COUNTIF('Calcul auto'!B366:B$367,"Plein traitement")+COUNTIF($K$1:K365,"Plein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ans",COUNTIF(B366:$B$367,"Demi traitement")+COUNTIF($K$1:K365,"Demi traitement")&gt;=30),AND(Ancienneté="&gt;= 2 et &lt; 3 ans",COUNTIF(B366:$B$367,"Demi traitement")+COUNTIF($K$1:K365,"Demi traitement")&gt;=60),AND(Ancienneté="3 ans ou plus",COUNTIF(B366:$B$367,"Demi traitement")+COUNTIF($K$1:K365,"Demi traitement")&gt;=90))),"Sans traitement","Demi traitement"))))))</f>
        <v/>
      </c>
    </row>
    <row r="367" spans="1:11" x14ac:dyDescent="0.25">
      <c r="A367" s="7" t="e">
        <f t="shared" si="10"/>
        <v>#NUM!</v>
      </c>
      <c r="B367" s="7" t="e">
        <f>IF(OR(AND(Tableau_absentéisme_décomposé[[#This Row],[Date]]&gt;='Etat absentéisme'!$C$14,Tableau_absentéisme_décomposé[[#This Row],[Date]]&lt;='Etat absentéisme'!$D$14,'Etat absentéisme'!$F$14="Plein traitement"),AND(Tableau_absentéisme_décomposé[[#This Row],[Date]]&gt;='Etat absentéisme'!$C$15,Tableau_absentéisme_décomposé[[#This Row],[Date]]&lt;='Etat absentéisme'!$D$15,'Etat absentéisme'!$F$15="Plein traitement"),AND(Tableau_absentéisme_décomposé[[#This Row],[Date]]&gt;='Etat absentéisme'!$C$16,Tableau_absentéisme_décomposé[[#This Row],[Date]]&lt;='Etat absentéisme'!$D$16,'Etat absentéisme'!$F$16="Plein traitement"),AND(Tableau_absentéisme_décomposé[[#This Row],[Date]]&gt;='Etat absentéisme'!$C$17,Tableau_absentéisme_décomposé[[#This Row],[Date]]&lt;='Etat absentéisme'!$D$17,'Etat absentéisme'!$F$17="Plein traitement"),AND(Tableau_absentéisme_décomposé[[#This Row],[Date]]&gt;='Etat absentéisme'!$C$18,Tableau_absentéisme_décomposé[[#This Row],[Date]]&lt;='Etat absentéisme'!$D$18,'Etat absentéisme'!$F$18="Plein traitement"),AND(Tableau_absentéisme_décomposé[[#This Row],[Date]]&gt;='Etat absentéisme'!$C$19,Tableau_absentéisme_décomposé[[#This Row],[Date]]&lt;='Etat absentéisme'!$D$19,'Etat absentéisme'!$F$19="Plein traitement"),AND(Tableau_absentéisme_décomposé[[#This Row],[Date]]&gt;='Etat absentéisme'!$C$20,Tableau_absentéisme_décomposé[[#This Row],[Date]]&lt;='Etat absentéisme'!$D$20,'Etat absentéisme'!$F$20="Plein traitement"),AND(Tableau_absentéisme_décomposé[[#This Row],[Date]]&gt;='Etat absentéisme'!$C$21,Tableau_absentéisme_décomposé[[#This Row],[Date]]&lt;='Etat absentéisme'!$D$21,'Etat absentéisme'!$F$21="Plein traitement"),AND(Tableau_absentéisme_décomposé[[#This Row],[Date]]&gt;='Etat absentéisme'!$C$22,Tableau_absentéisme_décomposé[[#This Row],[Date]]&lt;='Etat absentéisme'!$D$22,'Etat absentéisme'!$F$22="Plein traitement"),AND(Tableau_absentéisme_décomposé[[#This Row],[Date]]&gt;='Etat absentéisme'!$C$23,Tableau_absentéisme_décomposé[[#This Row],[Date]]&lt;='Etat absentéisme'!$D$23,'Etat absentéisme'!$F$23="Plein traitement"),AND(Tableau_absentéisme_décomposé[[#This Row],[Date]]&gt;='Etat absentéisme'!$C$24,Tableau_absentéisme_décomposé[[#This Row],[Date]]&lt;='Etat absentéisme'!$D$24,'Etat absentéisme'!$F$24="Plein traitement"),AND(Tableau_absentéisme_décomposé[[#This Row],[Date]]&gt;='Etat absentéisme'!$C$25,Tableau_absentéisme_décomposé[[#This Row],[Date]]&lt;='Etat absentéisme'!$D$25,'Etat absentéisme'!$F$25="Plein traitement"),AND(Tableau_absentéisme_décomposé[[#This Row],[Date]]&gt;='Etat absentéisme'!$C$26,Tableau_absentéisme_décomposé[[#This Row],[Date]]&lt;='Etat absentéisme'!$D$26,'Etat absentéisme'!$F$26="Plein traitement"),AND(Tableau_absentéisme_décomposé[[#This Row],[Date]]&gt;='Etat absentéisme'!$C$27,Tableau_absentéisme_décomposé[[#This Row],[Date]]&lt;='Etat absentéisme'!$D$27,'Etat absentéisme'!$F$27="Plein traitement"),AND(Tableau_absentéisme_décomposé[[#This Row],[Date]]&gt;='Etat absentéisme'!$C$28,Tableau_absentéisme_décomposé[[#This Row],[Date]]&lt;='Etat absentéisme'!$D$28,'Etat absentéisme'!$F$28="Plein traitement"),AND(Tableau_absentéisme_décomposé[[#This Row],[Date]]&gt;='Etat absentéisme'!$C$29,Tableau_absentéisme_décomposé[[#This Row],[Date]]&lt;='Etat absentéisme'!$D$29,'Etat absentéisme'!$F$29="Plein traitement"),AND(Tableau_absentéisme_décomposé[[#This Row],[Date]]&gt;='Etat absentéisme'!$C$30,Tableau_absentéisme_décomposé[[#This Row],[Date]]&lt;='Etat absentéisme'!$D$30,'Etat absentéisme'!$F$30="Plein traitement"),AND(Tableau_absentéisme_décomposé[[#This Row],[Date]]&gt;='Etat absentéisme'!$C$31,Tableau_absentéisme_décomposé[[#This Row],[Date]]&lt;='Etat absentéisme'!$D$31,'Etat absentéisme'!$F$31="Plein traitement"),AND(Tableau_absentéisme_décomposé[[#This Row],[Date]]&gt;='Etat absentéisme'!$C$32,Tableau_absentéisme_décomposé[[#This Row],[Date]]&lt;='Etat absentéisme'!$D$32,'Etat absentéisme'!$F$32="Plein traitement"),AND(Tableau_absentéisme_décomposé[[#This Row],[Date]]&gt;='Etat absentéisme'!$C$33,Tableau_absentéisme_décomposé[[#This Row],[Date]]&lt;='Etat absentéisme'!$D$33,'Etat absentéisme'!$F$33="Plein traitement")),"Plein traitement",IF(OR(AND(Tableau_absentéisme_décomposé[[#This Row],[Date]]&gt;='Etat absentéisme'!$C$14,Tableau_absentéisme_décomposé[[#This Row],[Date]]&lt;='Etat absentéisme'!$D$14,'Etat absentéisme'!$F$14="Demi traitement"),AND(Tableau_absentéisme_décomposé[[#This Row],[Date]]&gt;='Etat absentéisme'!$C$15,Tableau_absentéisme_décomposé[[#This Row],[Date]]&lt;='Etat absentéisme'!$D$15,'Etat absentéisme'!$F$15="Demi traitement"),AND(Tableau_absentéisme_décomposé[[#This Row],[Date]]&gt;='Etat absentéisme'!$C$16,Tableau_absentéisme_décomposé[[#This Row],[Date]]&lt;='Etat absentéisme'!$D$16,'Etat absentéisme'!$F$16="Demi traitement"),AND(Tableau_absentéisme_décomposé[[#This Row],[Date]]&gt;='Etat absentéisme'!$C$17,Tableau_absentéisme_décomposé[[#This Row],[Date]]&lt;='Etat absentéisme'!$D$17,'Etat absentéisme'!$F$17="Demi traitement"),AND(Tableau_absentéisme_décomposé[[#This Row],[Date]]&gt;='Etat absentéisme'!$C$18,Tableau_absentéisme_décomposé[[#This Row],[Date]]&lt;='Etat absentéisme'!$D$18,'Etat absentéisme'!$F$18="Demi traitement"),AND(Tableau_absentéisme_décomposé[[#This Row],[Date]]&gt;='Etat absentéisme'!$C$19,Tableau_absentéisme_décomposé[[#This Row],[Date]]&lt;='Etat absentéisme'!$D$19,'Etat absentéisme'!$F$19="Demi traitement"),AND(Tableau_absentéisme_décomposé[[#This Row],[Date]]&gt;='Etat absentéisme'!$C$20,Tableau_absentéisme_décomposé[[#This Row],[Date]]&lt;='Etat absentéisme'!$D$20,'Etat absentéisme'!$F$20="Demi traitement"),AND(Tableau_absentéisme_décomposé[[#This Row],[Date]]&gt;='Etat absentéisme'!$C$21,Tableau_absentéisme_décomposé[[#This Row],[Date]]&lt;='Etat absentéisme'!$D$21,'Etat absentéisme'!$F$21="Demi traitement"),AND(Tableau_absentéisme_décomposé[[#This Row],[Date]]&gt;='Etat absentéisme'!$C$22,Tableau_absentéisme_décomposé[[#This Row],[Date]]&lt;='Etat absentéisme'!$D$22,'Etat absentéisme'!$F$22="Demi traitement"),AND(Tableau_absentéisme_décomposé[[#This Row],[Date]]&gt;='Etat absentéisme'!$C$23,Tableau_absentéisme_décomposé[[#This Row],[Date]]&lt;='Etat absentéisme'!$D$23,'Etat absentéisme'!$F$23="Demi traitement"),AND(Tableau_absentéisme_décomposé[[#This Row],[Date]]&gt;='Etat absentéisme'!$C$24,Tableau_absentéisme_décomposé[[#This Row],[Date]]&lt;='Etat absentéisme'!$D$24,'Etat absentéisme'!$F$24="Demi traitement"),AND(Tableau_absentéisme_décomposé[[#This Row],[Date]]&gt;='Etat absentéisme'!$C$25,Tableau_absentéisme_décomposé[[#This Row],[Date]]&lt;='Etat absentéisme'!$D$25,'Etat absentéisme'!$F$25="Demi traitement"),AND(Tableau_absentéisme_décomposé[[#This Row],[Date]]&gt;='Etat absentéisme'!$C$26,Tableau_absentéisme_décomposé[[#This Row],[Date]]&lt;='Etat absentéisme'!$D$26,'Etat absentéisme'!$F$26="Demi traitement"),AND(Tableau_absentéisme_décomposé[[#This Row],[Date]]&gt;='Etat absentéisme'!$C$27,Tableau_absentéisme_décomposé[[#This Row],[Date]]&lt;='Etat absentéisme'!$D$27,'Etat absentéisme'!$F$27="Demi traitement"),AND(Tableau_absentéisme_décomposé[[#This Row],[Date]]&gt;='Etat absentéisme'!$C$28,Tableau_absentéisme_décomposé[[#This Row],[Date]]&lt;='Etat absentéisme'!$D$28,'Etat absentéisme'!$F$28="Demi traitement"),AND(Tableau_absentéisme_décomposé[[#This Row],[Date]]&gt;='Etat absentéisme'!$C$29,Tableau_absentéisme_décomposé[[#This Row],[Date]]&lt;='Etat absentéisme'!$D$29,'Etat absentéisme'!$F$29="Demi traitement"),AND(Tableau_absentéisme_décomposé[[#This Row],[Date]]&gt;='Etat absentéisme'!$C$30,Tableau_absentéisme_décomposé[[#This Row],[Date]]&lt;='Etat absentéisme'!$D$30,'Etat absentéisme'!$F$30="Demi traitement"),AND(Tableau_absentéisme_décomposé[[#This Row],[Date]]&gt;='Etat absentéisme'!$C$31,Tableau_absentéisme_décomposé[[#This Row],[Date]]&lt;='Etat absentéisme'!$D$31,'Etat absentéisme'!$F$31="Demi traitement"),AND(Tableau_absentéisme_décomposé[[#This Row],[Date]]&gt;='Etat absentéisme'!$C$32,Tableau_absentéisme_décomposé[[#This Row],[Date]]&lt;='Etat absentéisme'!$D$32,'Etat absentéisme'!$F$32="Demi traitement"),AND(Tableau_absentéisme_décomposé[[#This Row],[Date]]&gt;='Etat absentéisme'!$C$33,Tableau_absentéisme_décomposé[[#This Row],[Date]]&lt;='Etat absentéisme'!$D$33,'Etat absentéisme'!$F$33="Demi traitement")),"Demi traitement",""))</f>
        <v>#NUM!</v>
      </c>
      <c r="D367" s="8" t="str">
        <f>IF(Tableau_calcul[[#This Row],[Traitement]]&lt;&gt;K366,"début",IF(Tableau_calcul[[#This Row],[Traitement]]&lt;&gt;K368,"fin","continue"))</f>
        <v>fin</v>
      </c>
      <c r="E367" s="8">
        <f>COUNTIF($D$2:D367,"début")</f>
        <v>1</v>
      </c>
      <c r="F367" s="8" t="str">
        <f>CONCATENATE(IF(Tableau_calcul[[#This Row],[Traitement]]&lt;&gt;K366,"début",IF(Tableau_calcul[[#This Row],[Traitement]]&lt;&gt;K368,"fin","continue")),COUNTIF($D$2:D367,"début"))</f>
        <v>fin1</v>
      </c>
      <c r="G367" s="11" t="str">
        <f>IF(LEFT(Tableau_calcul[[#This Row],[agrégat.période]],5)="début",Tableau_calcul[[#This Row],[Date]],"")</f>
        <v/>
      </c>
      <c r="H367" s="11" t="str">
        <f>IF(AND(Tableau_calcul[[#This Row],[agrégat.période]]="début",D368&lt;&gt;"début"),VLOOKUP(CONCATENATE("fin",Tableau_calcul[[#This Row],[agrégat.num]]),Tableau_calcul[[agrégat.num.période]:[Date]],4,FALSE),IF(AND(Tableau_calcul[[#This Row],[agrégat.période]]="début",D368="début"),Tableau_calcul[[#This Row],[agrégat.début]],""))</f>
        <v/>
      </c>
      <c r="I367" s="7" t="str">
        <f>IF(DAY(EOMONTH(DATE(YEAR(Date_survenance),2,1),0))=29,I366+1,I366)</f>
        <v/>
      </c>
      <c r="J367" s="8">
        <f>COUNTIF('Calcul auto'!B367:$B$367,"Plein traitement")+COUNTIF($K$1:K366,"Plein traitement")</f>
        <v>0</v>
      </c>
      <c r="K367" s="8" t="str">
        <f>IF(Statut_agent="","",IF(AND(OR(LEFT(Statut_agent,1)="F",LEFT(Statut_agent,1)="G"),Statut_agent=""),"",IF(AND(OR(LEFT(Statut_agent,1)="F",LEFT(Statut_agent,1)="G"),Ancienneté="&lt; 4 mois"),"Sans traitement",IF(Tableau_absentéisme_décomposé[[#This Row],[Traitement]]="Plein traitement","Plein traitement",IF(IF(AND(DAY(Tableau_calcul[[#This Row],[Date]])=29,MONTH(Tableau_calcul[[#This Row],[Date]])=2),COUNTIF('Calcul auto'!B366:$B$367,"Plein traitement")+COUNTIF($K$1:K366,"Plein traitement"),COUNTIF('Calcul auto'!B367:B$367,"Plein traitement")+COUNTIF($K$1:K366,"Plein traitement"))&lt;IF(AND(OR(LEFT(Statut_agent,1)="F",LEFT(Statut_agent,1)="G"),Ancienneté="&gt;= 4 mois et &lt; 2 ans"),30,IF(AND(OR(LEFT(Statut_agent,1)="F",LEFT(Statut_agent,1)="G"),Ancienneté="&gt;= 2 et &lt; 3 ans"),60,90)),"Plein traitement",IF(AND(OR(LEFT(Statut_agent,1)="F",LEFT(Statut_agent,1)="G"),OR(AND(Ancienneté="&gt;= 4 mois et &lt; 2 ans",COUNTIF(B367:$B$367,"Demi traitement")+COUNTIF($K$1:K366,"Demi traitement")&gt;=30),AND(Ancienneté="&gt;= 2 et &lt; 3 ans",COUNTIF(B367:$B$367,"Demi traitement")+COUNTIF($K$1:K366,"Demi traitement")&gt;=60),AND(Ancienneté="3 ans ou plus",COUNTIF(B367:$B$367,"Demi traitement")+COUNTIF($K$1:K366,"Demi traitement")&gt;=90))),"Sans traitement","Demi traitement"))))))</f>
        <v/>
      </c>
    </row>
    <row r="368" spans="1:11" x14ac:dyDescent="0.25">
      <c r="A368" s="2" t="s">
        <v>4</v>
      </c>
      <c r="B368" s="8">
        <f>COUNTIF(Tableau_absentéisme_décomposé[Traitement],"Plein traitement")</f>
        <v>0</v>
      </c>
      <c r="D368" s="1"/>
      <c r="E368" s="1"/>
      <c r="F368" s="1"/>
      <c r="G368" s="1"/>
      <c r="H368" s="1"/>
      <c r="I368" s="3"/>
      <c r="J368" s="2" t="s">
        <v>4</v>
      </c>
      <c r="K368" s="8">
        <f>COUNTIF(Tableau_calcul[Traitement],"Plein traitement")</f>
        <v>0</v>
      </c>
    </row>
  </sheetData>
  <dataValidations count="1">
    <dataValidation type="date" allowBlank="1" showInputMessage="1" showErrorMessage="1" sqref="A2" xr:uid="{00000000-0002-0000-0100-000000000000}">
      <formula1>Date_survenance-365</formula1>
      <formula2>Date_survenance-1</formula2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E11"/>
  <sheetViews>
    <sheetView workbookViewId="0">
      <selection activeCell="M8" sqref="M8"/>
    </sheetView>
  </sheetViews>
  <sheetFormatPr baseColWidth="10" defaultRowHeight="15" x14ac:dyDescent="0.25"/>
  <cols>
    <col min="1" max="1" width="15.7109375" bestFit="1" customWidth="1"/>
    <col min="2" max="2" width="51" style="3" bestFit="1" customWidth="1"/>
    <col min="3" max="3" width="15.7109375" style="3" customWidth="1"/>
    <col min="5" max="5" width="45.7109375" bestFit="1" customWidth="1"/>
  </cols>
  <sheetData>
    <row r="1" spans="1:5" x14ac:dyDescent="0.25">
      <c r="A1" s="12" t="s">
        <v>27</v>
      </c>
      <c r="B1" s="15" t="s">
        <v>16</v>
      </c>
      <c r="C1" s="12"/>
    </row>
    <row r="2" spans="1:5" x14ac:dyDescent="0.25">
      <c r="A2" s="12" t="s">
        <v>13</v>
      </c>
      <c r="B2" s="16" t="s">
        <v>18</v>
      </c>
      <c r="E2" s="16"/>
    </row>
    <row r="3" spans="1:5" x14ac:dyDescent="0.25">
      <c r="A3" s="12" t="s">
        <v>14</v>
      </c>
      <c r="B3" s="16" t="s">
        <v>20</v>
      </c>
      <c r="E3" s="16"/>
    </row>
    <row r="4" spans="1:5" x14ac:dyDescent="0.25">
      <c r="B4" s="16" t="s">
        <v>19</v>
      </c>
      <c r="E4" s="16"/>
    </row>
    <row r="5" spans="1:5" x14ac:dyDescent="0.25">
      <c r="B5" s="16" t="s">
        <v>22</v>
      </c>
      <c r="E5" s="16"/>
    </row>
    <row r="6" spans="1:5" x14ac:dyDescent="0.25">
      <c r="B6" s="16" t="s">
        <v>23</v>
      </c>
      <c r="E6" s="16"/>
    </row>
    <row r="7" spans="1:5" x14ac:dyDescent="0.25">
      <c r="B7" s="16" t="s">
        <v>24</v>
      </c>
      <c r="E7" s="16"/>
    </row>
    <row r="8" spans="1:5" x14ac:dyDescent="0.25">
      <c r="B8" s="16" t="s">
        <v>25</v>
      </c>
      <c r="E8" s="16"/>
    </row>
    <row r="9" spans="1:5" x14ac:dyDescent="0.25">
      <c r="B9"/>
    </row>
    <row r="10" spans="1:5" x14ac:dyDescent="0.25">
      <c r="B10"/>
    </row>
    <row r="11" spans="1:5" x14ac:dyDescent="0.25">
      <c r="B11"/>
    </row>
  </sheetData>
  <sortState ref="E2:E8">
    <sortCondition ref="E2"/>
  </sortState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Etat absentéisme</vt:lpstr>
      <vt:lpstr>Calcul auto</vt:lpstr>
      <vt:lpstr>Liste de choix</vt:lpstr>
      <vt:lpstr>Date_entrée_coll</vt:lpstr>
      <vt:lpstr>Date_survenance</vt:lpstr>
      <vt:lpstr>Liste_statut</vt:lpstr>
      <vt:lpstr>Statut_agent</vt:lpstr>
      <vt:lpstr>Type_traitement</vt:lpstr>
      <vt:lpstr>'Etat absentéisme'!Zone_d_impression</vt:lpstr>
    </vt:vector>
  </TitlesOfParts>
  <Company>Yvelin S.A.S.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DROUIN Ludovic</dc:creator>
  <cp:lastModifiedBy>assur_statut</cp:lastModifiedBy>
  <cp:lastPrinted>2019-03-13T08:56:00Z</cp:lastPrinted>
  <dcterms:created xsi:type="dcterms:W3CDTF">2018-03-27T08:49:07Z</dcterms:created>
  <dcterms:modified xsi:type="dcterms:W3CDTF">2019-03-13T09:41:57Z</dcterms:modified>
</cp:coreProperties>
</file>